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19" sheetId="3" r:id="rId3"/>
    <sheet name="Summary per Category" sheetId="4" r:id="rId4"/>
    <sheet name="EC" sheetId="5" r:id="rId5"/>
    <sheet name="FS" sheetId="6" r:id="rId6"/>
    <sheet name="GT" sheetId="7" r:id="rId7"/>
    <sheet name="KZ" sheetId="8" r:id="rId8"/>
    <sheet name="LP" sheetId="9" r:id="rId9"/>
    <sheet name="MP" sheetId="10" r:id="rId10"/>
    <sheet name="NC" sheetId="11" r:id="rId11"/>
    <sheet name="NW" sheetId="12" r:id="rId12"/>
    <sheet name="WC" sheetId="13" r:id="rId13"/>
  </sheets>
  <definedNames>
    <definedName name="_xlnm.Print_Area" localSheetId="4">'EC'!$A$1:$AG$82</definedName>
    <definedName name="_xlnm.Print_Area" localSheetId="5">'FS'!$A$1:$AG$82</definedName>
    <definedName name="_xlnm.Print_Area" localSheetId="6">'GT'!$A$1:$AG$82</definedName>
    <definedName name="_xlnm.Print_Area" localSheetId="7">'KZ'!$A$1:$AG$82</definedName>
    <definedName name="_xlnm.Print_Area" localSheetId="8">'LP'!$A$1:$AG$82</definedName>
    <definedName name="_xlnm.Print_Area" localSheetId="9">'MP'!$A$1:$AG$82</definedName>
    <definedName name="_xlnm.Print_Area" localSheetId="10">'NC'!$A$1:$AG$82</definedName>
    <definedName name="_xlnm.Print_Area" localSheetId="11">'NW'!$A$1:$AG$82</definedName>
    <definedName name="_xlnm.Print_Area" localSheetId="3">'Summary per Category'!$A$1:$AG$301</definedName>
    <definedName name="_xlnm.Print_Area" localSheetId="1">'Summary per Metro'!$A$1:$AG$82</definedName>
    <definedName name="_xlnm.Print_Area" localSheetId="0">'Summary per Province'!$A$1:$AG$82</definedName>
    <definedName name="_xlnm.Print_Area" localSheetId="2">'Summary per Top 19'!$A$1:$AG$82</definedName>
    <definedName name="_xlnm.Print_Area" localSheetId="12">'WC'!$A$1:$AG$82</definedName>
    <definedName name="_xlnm.Print_Titles" localSheetId="3">'Summary per Category'!$1:$4</definedName>
  </definedNames>
  <calcPr fullCalcOnLoad="1"/>
</workbook>
</file>

<file path=xl/sharedStrings.xml><?xml version="1.0" encoding="utf-8"?>
<sst xmlns="http://schemas.openxmlformats.org/spreadsheetml/2006/main" count="1983" uniqueCount="681">
  <si>
    <t>BUDGET RATIO'S FOR 2011/12</t>
  </si>
  <si>
    <t>Code</t>
  </si>
  <si>
    <t>Own Source Revenue</t>
  </si>
  <si>
    <t>Operating Revenue</t>
  </si>
  <si>
    <t>Own Source Rev to Oper Rev</t>
  </si>
  <si>
    <t>Personnel cost</t>
  </si>
  <si>
    <t>Operating Expenditure</t>
  </si>
  <si>
    <t>Pers Cost to Oper Exp</t>
  </si>
  <si>
    <t>Personnel Cost</t>
  </si>
  <si>
    <t>Oper Exp excl Bulk Purch</t>
  </si>
  <si>
    <t>Pers Cost to Oper Exp excl Bulk</t>
  </si>
  <si>
    <t>Pers Cost to Own Source Rev</t>
  </si>
  <si>
    <t>Capital Revenue - Transfers &amp; Subs</t>
  </si>
  <si>
    <t>Capital Revenue</t>
  </si>
  <si>
    <t>Cap Rev - Trnsf &amp; Subs to Cap Rev</t>
  </si>
  <si>
    <t>Borrowing</t>
  </si>
  <si>
    <t>Borrowing to Capital Rev</t>
  </si>
  <si>
    <t>PPE</t>
  </si>
  <si>
    <t>Borrowing to PPE</t>
  </si>
  <si>
    <t>Infrastructure</t>
  </si>
  <si>
    <t>Capital Expenditure</t>
  </si>
  <si>
    <t>Infrastructure to capital Exp</t>
  </si>
  <si>
    <t>Debtors</t>
  </si>
  <si>
    <t>Service Charges</t>
  </si>
  <si>
    <t>Debtors to Service Charges</t>
  </si>
  <si>
    <t>Creditors</t>
  </si>
  <si>
    <t>Creditors to Oper Exp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</si>
  <si>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</si>
  <si>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</si>
  <si>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</si>
  <si>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</si>
  <si>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</si>
  <si>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</si>
  <si>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</si>
  <si>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</si>
  <si>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</si>
  <si>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</si>
  <si>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</si>
  <si>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</si>
  <si>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</si>
  <si>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</si>
  <si>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</si>
  <si>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</si>
  <si>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</si>
  <si>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</si>
  <si>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</si>
  <si>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Source: National Treasury Local Government Database : Original Budget</t>
  </si>
  <si>
    <t>Summary per Metro</t>
  </si>
  <si>
    <t>Buffalo City</t>
  </si>
  <si>
    <t>BUF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</si>
  <si>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</si>
  <si>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</si>
  <si>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</si>
  <si>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</si>
  <si>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</si>
  <si>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</si>
  <si>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</si>
  <si>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</si>
  <si>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</si>
  <si>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</si>
  <si>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</si>
  <si>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</si>
  <si>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</si>
  <si>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</si>
  <si>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</si>
  <si>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</si>
  <si>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</si>
  <si>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</si>
  <si>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</si>
  <si>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</si>
  <si>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</si>
  <si>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</si>
  <si>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</si>
  <si>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</si>
  <si>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</si>
  <si>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</si>
  <si>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</si>
  <si>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</si>
  <si>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</si>
  <si>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</si>
  <si>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</si>
  <si>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</si>
  <si>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</si>
  <si>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</si>
  <si>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</si>
  <si>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Mbombela</t>
  </si>
  <si>
    <t>MP322</t>
  </si>
  <si>
    <t>Sol Plaatje</t>
  </si>
  <si>
    <t>NC091</t>
  </si>
  <si>
    <t>Madibeng</t>
  </si>
  <si>
    <t>NW372</t>
  </si>
  <si>
    <t>Rustenburg</t>
  </si>
  <si>
    <t>NW373</t>
  </si>
  <si>
    <t>Tlokwe</t>
  </si>
  <si>
    <t>NW402</t>
  </si>
  <si>
    <t>City Of Matlosana</t>
  </si>
  <si>
    <t>NW403</t>
  </si>
  <si>
    <t>Drakenstein</t>
  </si>
  <si>
    <t>WC023</t>
  </si>
  <si>
    <t>Stellenbosch</t>
  </si>
  <si>
    <t>WC024</t>
  </si>
  <si>
    <t>George</t>
  </si>
  <si>
    <t>WC044</t>
  </si>
  <si>
    <t>Metros</t>
  </si>
  <si>
    <t>Local Municipalities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</si>
  <si>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</si>
  <si>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</si>
  <si>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</si>
  <si>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</si>
  <si>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</si>
  <si>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</si>
  <si>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</si>
  <si>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</si>
  <si>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</si>
  <si>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</si>
  <si>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</si>
  <si>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</si>
  <si>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</si>
  <si>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</si>
  <si>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</si>
  <si>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</si>
  <si>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</si>
  <si>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</si>
  <si>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</si>
  <si>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</si>
  <si>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</si>
  <si>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</si>
  <si>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</si>
  <si>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</si>
  <si>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</si>
  <si>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</si>
  <si>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</si>
  <si>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</si>
  <si>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</si>
  <si>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</si>
  <si>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</si>
  <si>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</si>
  <si>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</si>
  <si>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</si>
  <si>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</si>
  <si>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</si>
  <si>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</si>
  <si>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</si>
  <si>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</si>
  <si>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</si>
  <si>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</si>
  <si>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</si>
  <si>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</si>
  <si>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</si>
  <si>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</si>
  <si>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</si>
  <si>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</si>
  <si>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</si>
  <si>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</si>
  <si>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</si>
  <si>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</si>
  <si>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</si>
  <si>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</si>
  <si>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</si>
  <si>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</si>
  <si>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</si>
  <si>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</si>
  <si>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</si>
  <si>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</si>
  <si>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</si>
  <si>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</si>
  <si>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</si>
  <si>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</si>
  <si>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</si>
  <si>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</si>
  <si>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</si>
  <si>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</si>
  <si>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</si>
  <si>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</si>
  <si>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</si>
  <si>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</si>
  <si>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</si>
  <si>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</si>
  <si>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</si>
  <si>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</si>
  <si>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</si>
  <si>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</si>
  <si>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</si>
  <si>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</si>
  <si>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</si>
  <si>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</si>
  <si>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</si>
  <si>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</si>
  <si>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</si>
  <si>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</si>
  <si>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</si>
  <si>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</si>
  <si>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</si>
  <si>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</si>
  <si>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</si>
  <si>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</si>
  <si>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</si>
  <si>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</si>
  <si>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</si>
  <si>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</si>
  <si>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</si>
  <si>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</si>
  <si>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</si>
  <si>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</si>
  <si>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</si>
  <si>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</si>
  <si>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</si>
  <si>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</si>
  <si>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</si>
  <si>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</si>
  <si>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</si>
  <si>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</si>
  <si>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</si>
  <si>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</si>
  <si>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</si>
  <si>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Midvaal</t>
  </si>
  <si>
    <t>GT422</t>
  </si>
  <si>
    <t>Lesedi</t>
  </si>
  <si>
    <t>GT423</t>
  </si>
  <si>
    <t>Randfontein</t>
  </si>
  <si>
    <t>GT482</t>
  </si>
  <si>
    <t>Westonaria</t>
  </si>
  <si>
    <t>GT483</t>
  </si>
  <si>
    <t>Merafong City</t>
  </si>
  <si>
    <t>GT484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</si>
  <si>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</si>
  <si>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</si>
  <si>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</si>
  <si>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</si>
  <si>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</si>
  <si>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</si>
  <si>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</si>
  <si>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</si>
  <si>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</si>
  <si>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</si>
  <si>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</si>
  <si>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</si>
  <si>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</si>
  <si>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</si>
  <si>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</si>
  <si>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</si>
  <si>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</si>
  <si>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</si>
  <si>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</si>
  <si>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</si>
  <si>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</si>
  <si>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</si>
  <si>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</si>
  <si>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</si>
  <si>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</si>
  <si>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</si>
  <si>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</si>
  <si>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</si>
  <si>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</si>
  <si>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</si>
  <si>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</si>
  <si>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</si>
  <si>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</si>
  <si>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</si>
  <si>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</si>
  <si>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</si>
  <si>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</si>
  <si>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</si>
  <si>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</si>
  <si>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</si>
  <si>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</si>
  <si>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</si>
  <si>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eMadlangeni</t>
  </si>
  <si>
    <t>KZN253</t>
  </si>
  <si>
    <t>Dannhauser</t>
  </si>
  <si>
    <t>KZN254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</si>
  <si>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</si>
  <si>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</si>
  <si>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</si>
  <si>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</si>
  <si>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</si>
  <si>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</si>
  <si>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</si>
  <si>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</si>
  <si>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</si>
  <si>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</si>
  <si>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</si>
  <si>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</si>
  <si>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</si>
  <si>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</si>
  <si>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</si>
  <si>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</si>
  <si>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</si>
  <si>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</si>
  <si>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</si>
  <si>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</si>
  <si>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</si>
  <si>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</si>
  <si>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</si>
  <si>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</si>
  <si>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</si>
  <si>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</si>
  <si>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</si>
  <si>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</si>
  <si>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</si>
  <si>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</si>
  <si>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</si>
  <si>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</si>
  <si>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</si>
  <si>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</si>
  <si>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</si>
  <si>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</si>
  <si>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</si>
  <si>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</si>
  <si>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</si>
  <si>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</si>
  <si>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</si>
  <si>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</si>
  <si>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</si>
  <si>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</si>
  <si>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</si>
  <si>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</si>
  <si>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</si>
  <si>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</si>
  <si>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</si>
  <si>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</si>
  <si>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</si>
  <si>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</si>
  <si>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</si>
  <si>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</si>
  <si>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</si>
  <si>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</si>
  <si>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</si>
  <si>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</si>
  <si>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</si>
  <si>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</si>
  <si>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</si>
  <si>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</si>
  <si>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</si>
  <si>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</si>
  <si>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</si>
  <si>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</si>
  <si>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</si>
  <si>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</si>
  <si>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</si>
  <si>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</si>
  <si>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</si>
  <si>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</si>
  <si>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</si>
  <si>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</si>
  <si>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</si>
  <si>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</si>
  <si>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</si>
  <si>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</si>
  <si>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</si>
  <si>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</si>
  <si>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</si>
  <si>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</si>
  <si>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</si>
  <si>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</si>
  <si>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</si>
  <si>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</si>
  <si>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</si>
  <si>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</si>
  <si>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</si>
  <si>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</si>
  <si>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</si>
  <si>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</si>
  <si>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</si>
  <si>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</si>
  <si>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</si>
  <si>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</si>
  <si>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</si>
  <si>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</si>
  <si>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</si>
  <si>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</si>
  <si>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</si>
  <si>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</si>
  <si>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</si>
  <si>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</si>
  <si>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</si>
  <si>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</si>
  <si>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</si>
  <si>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</si>
  <si>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</si>
  <si>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</si>
  <si>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</si>
  <si>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</si>
  <si>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</si>
  <si>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</si>
  <si>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</si>
  <si>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</si>
  <si>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</si>
  <si>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</si>
  <si>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</si>
  <si>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</si>
  <si>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</si>
  <si>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</si>
  <si>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</si>
  <si>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</si>
  <si>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</si>
  <si>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</si>
  <si>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</si>
  <si>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</si>
  <si>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</si>
  <si>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</si>
  <si>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</si>
  <si>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</si>
  <si>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</si>
  <si>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</si>
  <si>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</si>
  <si>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</si>
  <si>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</si>
  <si>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</si>
  <si>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</si>
  <si>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</si>
  <si>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</si>
  <si>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</si>
  <si>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</si>
  <si>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</si>
  <si>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</si>
  <si>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</si>
  <si>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</si>
  <si>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</si>
  <si>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</si>
  <si>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</si>
  <si>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</si>
  <si>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</si>
  <si>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</si>
  <si>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</si>
  <si>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</si>
  <si>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</si>
  <si>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</si>
  <si>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</si>
  <si>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</si>
  <si>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</si>
  <si>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</si>
  <si>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</si>
  <si>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</si>
  <si>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</si>
  <si>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Dikgatlong</t>
  </si>
  <si>
    <t>NC092</t>
  </si>
  <si>
    <t>Magareng</t>
  </si>
  <si>
    <t>NC093</t>
  </si>
  <si>
    <t>Phokwane</t>
  </si>
  <si>
    <t>NC094</t>
  </si>
  <si>
    <t>Joe Morolong</t>
  </si>
  <si>
    <t>NC451</t>
  </si>
  <si>
    <t>Ga-Segonyana</t>
  </si>
  <si>
    <t>NC452</t>
  </si>
  <si>
    <t>Gamagara</t>
  </si>
  <si>
    <t>NC453</t>
  </si>
  <si>
    <t>Moretele</t>
  </si>
  <si>
    <t>NW371</t>
  </si>
  <si>
    <t>Kgetlengrivier</t>
  </si>
  <si>
    <t>NW374</t>
  </si>
  <si>
    <t>Moses Kotane</t>
  </si>
  <si>
    <t>NW375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</si>
  <si>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</si>
  <si>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</si>
  <si>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</si>
  <si>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</si>
  <si>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</si>
  <si>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</si>
  <si>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</si>
  <si>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</si>
  <si>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</si>
  <si>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</si>
  <si>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</si>
  <si>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</si>
  <si>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</si>
  <si>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</si>
  <si>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</si>
  <si>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</si>
  <si>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</si>
  <si>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</si>
  <si>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</si>
  <si>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</si>
  <si>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Ventersdorp</t>
  </si>
  <si>
    <t>NW401</t>
  </si>
  <si>
    <t>Maquassi Hills</t>
  </si>
  <si>
    <t>NW404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</si>
  <si>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</si>
  <si>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</si>
  <si>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</si>
  <si>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</si>
  <si>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</si>
  <si>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</si>
  <si>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</si>
  <si>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</si>
  <si>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</si>
  <si>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</si>
  <si>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Witzenberg</t>
  </si>
  <si>
    <t>WC022</t>
  </si>
  <si>
    <t>Breede Valley</t>
  </si>
  <si>
    <t>WC025</t>
  </si>
  <si>
    <t>Langeberg</t>
  </si>
  <si>
    <t>WC026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</si>
  <si>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</si>
  <si>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</si>
  <si>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</si>
  <si>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</si>
  <si>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</si>
  <si>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</si>
  <si>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</si>
  <si>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</si>
  <si>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</si>
  <si>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</si>
  <si>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</si>
  <si>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</si>
  <si>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</si>
  <si>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</si>
  <si>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</si>
  <si>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</si>
  <si>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</si>
  <si>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</si>
  <si>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</si>
  <si>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</si>
  <si>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Laingsburg</t>
  </si>
  <si>
    <t>WC051</t>
  </si>
  <si>
    <t>Prince Albert</t>
  </si>
  <si>
    <t>WC052</t>
  </si>
  <si>
    <t>Beaufort West</t>
  </si>
  <si>
    <t>WC053</t>
  </si>
  <si>
    <t>District Municipalities</t>
  </si>
  <si>
    <t>West Coast</t>
  </si>
  <si>
    <t>DC1</t>
  </si>
  <si>
    <t>Cacadu</t>
  </si>
  <si>
    <t>DC10</t>
  </si>
  <si>
    <t>Amathole</t>
  </si>
  <si>
    <t>DC12</t>
  </si>
  <si>
    <t>Chris Hani</t>
  </si>
  <si>
    <t>DC13</t>
  </si>
  <si>
    <t>Joe Gqabi</t>
  </si>
  <si>
    <t>DC14</t>
  </si>
  <si>
    <t>O .R. Tambo</t>
  </si>
  <si>
    <t>DC15</t>
  </si>
  <si>
    <t>Xhariep</t>
  </si>
  <si>
    <t>DC16</t>
  </si>
  <si>
    <t>Lejweleputswa</t>
  </si>
  <si>
    <t>DC18</t>
  </si>
  <si>
    <t>Thabo Mofutsanyana</t>
  </si>
  <si>
    <t>DC19</t>
  </si>
  <si>
    <t>Cape Winelands DM</t>
  </si>
  <si>
    <t>DC2</t>
  </si>
  <si>
    <t>Fezile Dabi</t>
  </si>
  <si>
    <t>DC20</t>
  </si>
  <si>
    <t>Ugu</t>
  </si>
  <si>
    <t>DC21</t>
  </si>
  <si>
    <t>uMgungundlovu</t>
  </si>
  <si>
    <t>DC22</t>
  </si>
  <si>
    <t>Uthukela</t>
  </si>
  <si>
    <t>DC23</t>
  </si>
  <si>
    <t>Umzinyathi</t>
  </si>
  <si>
    <t>DC24</t>
  </si>
  <si>
    <t>Amajuba</t>
  </si>
  <si>
    <t>DC25</t>
  </si>
  <si>
    <t>Zululand</t>
  </si>
  <si>
    <t>DC26</t>
  </si>
  <si>
    <t>Umkhanyakude</t>
  </si>
  <si>
    <t>DC27</t>
  </si>
  <si>
    <t>uThungulu</t>
  </si>
  <si>
    <t>DC28</t>
  </si>
  <si>
    <t>iLembe</t>
  </si>
  <si>
    <t>DC29</t>
  </si>
  <si>
    <t>Overberg</t>
  </si>
  <si>
    <t>DC3</t>
  </si>
  <si>
    <t>Gert Sibande</t>
  </si>
  <si>
    <t>DC30</t>
  </si>
  <si>
    <t>Nkangala</t>
  </si>
  <si>
    <t>DC31</t>
  </si>
  <si>
    <t>Ehlanzeni</t>
  </si>
  <si>
    <t>DC32</t>
  </si>
  <si>
    <t>Mopani</t>
  </si>
  <si>
    <t>DC33</t>
  </si>
  <si>
    <t>Vhembe</t>
  </si>
  <si>
    <t>DC34</t>
  </si>
  <si>
    <t>Capricorn</t>
  </si>
  <si>
    <t>DC35</t>
  </si>
  <si>
    <t>Waterberg</t>
  </si>
  <si>
    <t>DC36</t>
  </si>
  <si>
    <t>Bojanala Platinum</t>
  </si>
  <si>
    <t>DC37</t>
  </si>
  <si>
    <t>Ngaka Modiri Molema</t>
  </si>
  <si>
    <t>DC38</t>
  </si>
  <si>
    <t>Dr Ruth Segomotsi Mompati</t>
  </si>
  <si>
    <t>DC39</t>
  </si>
  <si>
    <t>Eden</t>
  </si>
  <si>
    <t>DC4</t>
  </si>
  <si>
    <t>Dr Kenneth Kaunda</t>
  </si>
  <si>
    <t>DC40</t>
  </si>
  <si>
    <t>Sedibeng</t>
  </si>
  <si>
    <t>DC42</t>
  </si>
  <si>
    <t>Sisonke</t>
  </si>
  <si>
    <t>DC43</t>
  </si>
  <si>
    <t>Alfred Nzo</t>
  </si>
  <si>
    <t>DC44</t>
  </si>
  <si>
    <t>John Taolo Gaetsewe</t>
  </si>
  <si>
    <t>DC45</t>
  </si>
  <si>
    <t>Sekhukhune</t>
  </si>
  <si>
    <t>DC47</t>
  </si>
  <si>
    <t>West Rand</t>
  </si>
  <si>
    <t>DC48</t>
  </si>
  <si>
    <t>Central Karoo</t>
  </si>
  <si>
    <t>DC5</t>
  </si>
  <si>
    <t>Namakwa</t>
  </si>
  <si>
    <t>DC6</t>
  </si>
  <si>
    <t>Pixley Ka Seme (Nc)</t>
  </si>
  <si>
    <t>DC7</t>
  </si>
  <si>
    <t>Siyanda</t>
  </si>
  <si>
    <t>DC8</t>
  </si>
  <si>
    <t>Frances Baard</t>
  </si>
  <si>
    <t>DC9</t>
  </si>
  <si>
    <t>EASTERN CAPE</t>
  </si>
  <si>
    <t>A</t>
  </si>
  <si>
    <t>Total Metros</t>
  </si>
  <si>
    <t>B</t>
  </si>
  <si>
    <t>C</t>
  </si>
  <si>
    <t>Total Cacadu</t>
  </si>
  <si>
    <t>Total Amathole</t>
  </si>
  <si>
    <t>Total Chris Hani</t>
  </si>
  <si>
    <t>Total Joe Gqabi</t>
  </si>
  <si>
    <t>Total O .R. Tambo</t>
  </si>
  <si>
    <t>Total Alfred Nzo</t>
  </si>
  <si>
    <t>Total Eastern Cape</t>
  </si>
  <si>
    <t>FREE STATE</t>
  </si>
  <si>
    <t>Total Xhariep</t>
  </si>
  <si>
    <t>Total Lejweleputswa</t>
  </si>
  <si>
    <t>Total Thabo Mofutsanyana</t>
  </si>
  <si>
    <t>Total Fezile Dabi</t>
  </si>
  <si>
    <t>Total Free State</t>
  </si>
  <si>
    <t>GAUTENG</t>
  </si>
  <si>
    <t>Total Sedibeng</t>
  </si>
  <si>
    <t>Total West Rand</t>
  </si>
  <si>
    <t>Total Gauteng</t>
  </si>
  <si>
    <t>KWAZULU-NATAL</t>
  </si>
  <si>
    <t>Total Ugu</t>
  </si>
  <si>
    <t>Total uMgungundlovu</t>
  </si>
  <si>
    <t>Total Uthukela</t>
  </si>
  <si>
    <t>Total Umzinyathi</t>
  </si>
  <si>
    <t>Total Amajuba</t>
  </si>
  <si>
    <t>Total Zululand</t>
  </si>
  <si>
    <t>Total Umkhanyakude</t>
  </si>
  <si>
    <t>Total uThungulu</t>
  </si>
  <si>
    <t>Total iLembe</t>
  </si>
  <si>
    <t>Total Sisonke</t>
  </si>
  <si>
    <t>Total Kwazulu-Natal</t>
  </si>
  <si>
    <t>LIMPOPO</t>
  </si>
  <si>
    <t>Total Mopani</t>
  </si>
  <si>
    <t>Total Vhembe</t>
  </si>
  <si>
    <t>Total Capricorn</t>
  </si>
  <si>
    <t>Total Waterberg</t>
  </si>
  <si>
    <t>Total Sekhukhune</t>
  </si>
  <si>
    <t>Total Limpopo</t>
  </si>
  <si>
    <t>MPUMALANGA</t>
  </si>
  <si>
    <t>Total Gert Sibande</t>
  </si>
  <si>
    <t>Total Nkangala</t>
  </si>
  <si>
    <t>Total Ehlanzeni</t>
  </si>
  <si>
    <t>Total Mpumalanga</t>
  </si>
  <si>
    <t>NORTHERN CAPE</t>
  </si>
  <si>
    <t>Total John Taolo Gaetsewe</t>
  </si>
  <si>
    <t>Total Namakwa</t>
  </si>
  <si>
    <t>Total Pixley ka Seme (NC)</t>
  </si>
  <si>
    <t>Total Siyanda</t>
  </si>
  <si>
    <t>Total Frances Baard</t>
  </si>
  <si>
    <t>Total Northern Cape</t>
  </si>
  <si>
    <t>NORTH WEST</t>
  </si>
  <si>
    <t>Total Bojanala Platinum</t>
  </si>
  <si>
    <t>Total Ngaka Modiri Molema</t>
  </si>
  <si>
    <t>Total Dr Ruth Segomotsi Mompati</t>
  </si>
  <si>
    <t>Total Dr Kenneth Kaunda</t>
  </si>
  <si>
    <t>Total North West</t>
  </si>
  <si>
    <t>WESTERN CAPE</t>
  </si>
  <si>
    <t>Total West Coast</t>
  </si>
  <si>
    <t>Total Cape Winelands</t>
  </si>
  <si>
    <t>Total Overberg</t>
  </si>
  <si>
    <t>Total Eden</t>
  </si>
  <si>
    <t>Total Central Karoo</t>
  </si>
  <si>
    <t>Total Western Cape</t>
  </si>
  <si>
    <t>Total National</t>
  </si>
  <si>
    <t>Total Top 21</t>
  </si>
  <si>
    <t>Total Local Municipalities</t>
  </si>
  <si>
    <t>Total District Municipalities</t>
  </si>
  <si>
    <t>Infrastruc-ture to capital Exp</t>
  </si>
  <si>
    <t>Infrastruc-ture</t>
  </si>
  <si>
    <t>Percentage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</si>
</sst>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_);\(#,###.0\%\);.0\%_)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  <numFmt numFmtId="173" formatCode="0.0%_;\(0.0%\)_;_(* &quot;- &quot;?_);_(@_)"/>
    <numFmt numFmtId="174" formatCode="0.0%__;\-0.0%__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wrapText="1"/>
      <protection/>
    </xf>
    <xf numFmtId="0" fontId="4" fillId="0" borderId="17" xfId="0" applyFont="1" applyBorder="1" applyAlignment="1" applyProtection="1">
      <alignment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 horizontal="left" indent="1"/>
      <protection/>
    </xf>
    <xf numFmtId="0" fontId="6" fillId="0" borderId="16" xfId="0" applyFont="1" applyBorder="1" applyAlignment="1" applyProtection="1">
      <alignment wrapText="1"/>
      <protection/>
    </xf>
    <xf numFmtId="0" fontId="5" fillId="0" borderId="17" xfId="0" applyFont="1" applyBorder="1" applyAlignment="1" applyProtection="1">
      <alignment horizontal="left" indent="1"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21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left"/>
      <protection/>
    </xf>
    <xf numFmtId="0" fontId="6" fillId="0" borderId="19" xfId="0" applyFont="1" applyBorder="1" applyAlignment="1" applyProtection="1">
      <alignment horizontal="left" indent="1"/>
      <protection/>
    </xf>
    <xf numFmtId="0" fontId="6" fillId="0" borderId="18" xfId="0" applyFont="1" applyBorder="1" applyAlignment="1" applyProtection="1">
      <alignment wrapText="1"/>
      <protection/>
    </xf>
    <xf numFmtId="0" fontId="7" fillId="0" borderId="0" xfId="0" applyFont="1" applyAlignment="1">
      <alignment/>
    </xf>
    <xf numFmtId="170" fontId="5" fillId="0" borderId="0" xfId="0" applyNumberFormat="1" applyFont="1" applyFill="1" applyBorder="1" applyAlignment="1" applyProtection="1">
      <alignment horizontal="left" wrapText="1" indent="2"/>
      <protection/>
    </xf>
    <xf numFmtId="0" fontId="5" fillId="0" borderId="22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wrapText="1"/>
      <protection/>
    </xf>
    <xf numFmtId="0" fontId="6" fillId="0" borderId="15" xfId="0" applyFont="1" applyBorder="1" applyAlignment="1" applyProtection="1">
      <alignment horizontal="left" indent="1"/>
      <protection/>
    </xf>
    <xf numFmtId="0" fontId="7" fillId="0" borderId="16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left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left" indent="2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 indent="2"/>
      <protection/>
    </xf>
    <xf numFmtId="0" fontId="4" fillId="0" borderId="10" xfId="0" applyNumberFormat="1" applyFont="1" applyBorder="1" applyAlignment="1" applyProtection="1">
      <alignment wrapText="1"/>
      <protection/>
    </xf>
    <xf numFmtId="0" fontId="4" fillId="0" borderId="11" xfId="0" applyNumberFormat="1" applyFont="1" applyBorder="1" applyAlignment="1" applyProtection="1">
      <alignment wrapText="1"/>
      <protection/>
    </xf>
    <xf numFmtId="0" fontId="4" fillId="0" borderId="12" xfId="0" applyNumberFormat="1" applyFont="1" applyBorder="1" applyAlignment="1" applyProtection="1">
      <alignment horizontal="center" wrapText="1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6" fillId="0" borderId="16" xfId="0" applyFont="1" applyBorder="1" applyAlignment="1" applyProtection="1">
      <alignment horizontal="center" wrapText="1"/>
      <protection/>
    </xf>
    <xf numFmtId="0" fontId="4" fillId="0" borderId="16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0" borderId="16" xfId="0" applyFont="1" applyBorder="1" applyAlignment="1" applyProtection="1">
      <alignment horizontal="center" wrapText="1"/>
      <protection/>
    </xf>
    <xf numFmtId="17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170" fontId="5" fillId="0" borderId="13" xfId="0" applyNumberFormat="1" applyFont="1" applyBorder="1" applyAlignment="1" applyProtection="1">
      <alignment/>
      <protection/>
    </xf>
    <xf numFmtId="170" fontId="5" fillId="0" borderId="23" xfId="0" applyNumberFormat="1" applyFont="1" applyBorder="1" applyAlignment="1" applyProtection="1">
      <alignment/>
      <protection/>
    </xf>
    <xf numFmtId="171" fontId="5" fillId="0" borderId="14" xfId="0" applyNumberFormat="1" applyFont="1" applyBorder="1" applyAlignment="1" applyProtection="1">
      <alignment/>
      <protection/>
    </xf>
    <xf numFmtId="172" fontId="5" fillId="0" borderId="16" xfId="0" applyNumberFormat="1" applyFont="1" applyBorder="1" applyAlignment="1" applyProtection="1">
      <alignment/>
      <protection/>
    </xf>
    <xf numFmtId="172" fontId="5" fillId="0" borderId="0" xfId="0" applyNumberFormat="1" applyFont="1" applyBorder="1" applyAlignment="1" applyProtection="1">
      <alignment/>
      <protection/>
    </xf>
    <xf numFmtId="171" fontId="5" fillId="0" borderId="17" xfId="0" applyNumberFormat="1" applyFont="1" applyBorder="1" applyAlignment="1" applyProtection="1">
      <alignment/>
      <protection/>
    </xf>
    <xf numFmtId="172" fontId="5" fillId="0" borderId="16" xfId="0" applyNumberFormat="1" applyFont="1" applyFill="1" applyBorder="1" applyAlignment="1" applyProtection="1">
      <alignment/>
      <protection/>
    </xf>
    <xf numFmtId="172" fontId="6" fillId="0" borderId="0" xfId="0" applyNumberFormat="1" applyFont="1" applyBorder="1" applyAlignment="1" applyProtection="1">
      <alignment wrapText="1"/>
      <protection/>
    </xf>
    <xf numFmtId="174" fontId="5" fillId="0" borderId="17" xfId="0" applyNumberFormat="1" applyFont="1" applyFill="1" applyBorder="1" applyAlignment="1">
      <alignment vertical="center"/>
    </xf>
    <xf numFmtId="172" fontId="7" fillId="0" borderId="16" xfId="0" applyNumberFormat="1" applyFont="1" applyFill="1" applyBorder="1" applyAlignment="1" applyProtection="1">
      <alignment/>
      <protection/>
    </xf>
    <xf numFmtId="172" fontId="4" fillId="0" borderId="0" xfId="0" applyNumberFormat="1" applyFont="1" applyBorder="1" applyAlignment="1" applyProtection="1">
      <alignment/>
      <protection/>
    </xf>
    <xf numFmtId="174" fontId="7" fillId="0" borderId="17" xfId="0" applyNumberFormat="1" applyFont="1" applyFill="1" applyBorder="1" applyAlignment="1">
      <alignment vertical="center"/>
    </xf>
    <xf numFmtId="172" fontId="7" fillId="0" borderId="18" xfId="0" applyNumberFormat="1" applyFont="1" applyBorder="1" applyAlignment="1" applyProtection="1">
      <alignment/>
      <protection/>
    </xf>
    <xf numFmtId="172" fontId="7" fillId="0" borderId="24" xfId="0" applyNumberFormat="1" applyFont="1" applyBorder="1" applyAlignment="1" applyProtection="1">
      <alignment/>
      <protection/>
    </xf>
    <xf numFmtId="171" fontId="7" fillId="0" borderId="19" xfId="0" applyNumberFormat="1" applyFont="1" applyBorder="1" applyAlignment="1" applyProtection="1">
      <alignment/>
      <protection/>
    </xf>
    <xf numFmtId="172" fontId="6" fillId="0" borderId="16" xfId="0" applyNumberFormat="1" applyFont="1" applyBorder="1" applyAlignment="1" applyProtection="1">
      <alignment wrapText="1"/>
      <protection/>
    </xf>
    <xf numFmtId="172" fontId="4" fillId="0" borderId="16" xfId="0" applyNumberFormat="1" applyFont="1" applyBorder="1" applyAlignment="1" applyProtection="1">
      <alignment/>
      <protection/>
    </xf>
    <xf numFmtId="172" fontId="5" fillId="0" borderId="0" xfId="0" applyNumberFormat="1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/>
      <protection/>
    </xf>
    <xf numFmtId="172" fontId="5" fillId="0" borderId="18" xfId="0" applyNumberFormat="1" applyFont="1" applyFill="1" applyBorder="1" applyAlignment="1" applyProtection="1">
      <alignment/>
      <protection/>
    </xf>
    <xf numFmtId="172" fontId="5" fillId="0" borderId="24" xfId="0" applyNumberFormat="1" applyFont="1" applyFill="1" applyBorder="1" applyAlignment="1" applyProtection="1">
      <alignment/>
      <protection/>
    </xf>
    <xf numFmtId="171" fontId="5" fillId="0" borderId="19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 horizontal="left" indent="1"/>
      <protection/>
    </xf>
    <xf numFmtId="0" fontId="6" fillId="0" borderId="25" xfId="0" applyFont="1" applyBorder="1" applyAlignment="1" applyProtection="1">
      <alignment horizontal="center" wrapText="1"/>
      <protection/>
    </xf>
    <xf numFmtId="172" fontId="5" fillId="0" borderId="25" xfId="0" applyNumberFormat="1" applyFont="1" applyFill="1" applyBorder="1" applyAlignment="1" applyProtection="1">
      <alignment/>
      <protection/>
    </xf>
    <xf numFmtId="172" fontId="5" fillId="0" borderId="27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>
      <alignment vertical="center"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 horizontal="center"/>
      <protection/>
    </xf>
    <xf numFmtId="172" fontId="7" fillId="0" borderId="25" xfId="0" applyNumberFormat="1" applyFont="1" applyFill="1" applyBorder="1" applyAlignment="1" applyProtection="1">
      <alignment/>
      <protection/>
    </xf>
    <xf numFmtId="172" fontId="7" fillId="0" borderId="27" xfId="0" applyNumberFormat="1" applyFont="1" applyFill="1" applyBorder="1" applyAlignment="1" applyProtection="1">
      <alignment/>
      <protection/>
    </xf>
    <xf numFmtId="174" fontId="7" fillId="0" borderId="26" xfId="0" applyNumberFormat="1" applyFont="1" applyFill="1" applyBorder="1" applyAlignment="1">
      <alignment vertical="center"/>
    </xf>
    <xf numFmtId="41" fontId="5" fillId="0" borderId="13" xfId="0" applyNumberFormat="1" applyFont="1" applyBorder="1" applyAlignment="1" applyProtection="1">
      <alignment/>
      <protection/>
    </xf>
    <xf numFmtId="41" fontId="5" fillId="0" borderId="23" xfId="0" applyNumberFormat="1" applyFont="1" applyBorder="1" applyAlignment="1" applyProtection="1">
      <alignment/>
      <protection/>
    </xf>
    <xf numFmtId="172" fontId="5" fillId="0" borderId="18" xfId="0" applyNumberFormat="1" applyFont="1" applyBorder="1" applyAlignment="1" applyProtection="1">
      <alignment/>
      <protection/>
    </xf>
    <xf numFmtId="172" fontId="5" fillId="0" borderId="24" xfId="0" applyNumberFormat="1" applyFont="1" applyBorder="1" applyAlignment="1" applyProtection="1">
      <alignment/>
      <protection/>
    </xf>
    <xf numFmtId="174" fontId="5" fillId="0" borderId="19" xfId="0" applyNumberFormat="1" applyFont="1" applyFill="1" applyBorder="1" applyAlignment="1">
      <alignment vertical="center"/>
    </xf>
    <xf numFmtId="171" fontId="5" fillId="0" borderId="19" xfId="0" applyNumberFormat="1" applyFont="1" applyBorder="1" applyAlignment="1" applyProtection="1">
      <alignment/>
      <protection/>
    </xf>
    <xf numFmtId="171" fontId="5" fillId="0" borderId="22" xfId="0" applyNumberFormat="1" applyFont="1" applyBorder="1" applyAlignment="1" applyProtection="1">
      <alignment/>
      <protection/>
    </xf>
    <xf numFmtId="171" fontId="5" fillId="0" borderId="15" xfId="0" applyNumberFormat="1" applyFont="1" applyBorder="1" applyAlignment="1" applyProtection="1">
      <alignment/>
      <protection/>
    </xf>
    <xf numFmtId="174" fontId="5" fillId="0" borderId="15" xfId="0" applyNumberFormat="1" applyFont="1" applyFill="1" applyBorder="1" applyAlignment="1">
      <alignment vertical="center"/>
    </xf>
    <xf numFmtId="174" fontId="7" fillId="0" borderId="15" xfId="0" applyNumberFormat="1" applyFont="1" applyFill="1" applyBorder="1" applyAlignment="1">
      <alignment vertical="center"/>
    </xf>
    <xf numFmtId="171" fontId="7" fillId="0" borderId="20" xfId="0" applyNumberFormat="1" applyFont="1" applyBorder="1" applyAlignment="1" applyProtection="1">
      <alignment/>
      <protection/>
    </xf>
    <xf numFmtId="171" fontId="5" fillId="0" borderId="20" xfId="0" applyNumberFormat="1" applyFont="1" applyFill="1" applyBorder="1" applyAlignment="1" applyProtection="1">
      <alignment/>
      <protection/>
    </xf>
    <xf numFmtId="174" fontId="5" fillId="0" borderId="28" xfId="0" applyNumberFormat="1" applyFont="1" applyFill="1" applyBorder="1" applyAlignment="1">
      <alignment vertical="center"/>
    </xf>
    <xf numFmtId="174" fontId="7" fillId="0" borderId="28" xfId="0" applyNumberFormat="1" applyFont="1" applyFill="1" applyBorder="1" applyAlignment="1">
      <alignment vertical="center"/>
    </xf>
    <xf numFmtId="174" fontId="5" fillId="0" borderId="20" xfId="0" applyNumberFormat="1" applyFont="1" applyFill="1" applyBorder="1" applyAlignment="1">
      <alignment vertical="center"/>
    </xf>
    <xf numFmtId="171" fontId="5" fillId="0" borderId="20" xfId="0" applyNumberFormat="1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 horizontal="left" indent="1"/>
      <protection/>
    </xf>
    <xf numFmtId="0" fontId="6" fillId="0" borderId="29" xfId="0" applyFont="1" applyBorder="1" applyAlignment="1" applyProtection="1">
      <alignment horizontal="center" wrapText="1"/>
      <protection/>
    </xf>
    <xf numFmtId="172" fontId="5" fillId="0" borderId="29" xfId="0" applyNumberFormat="1" applyFont="1" applyFill="1" applyBorder="1" applyAlignment="1" applyProtection="1">
      <alignment/>
      <protection/>
    </xf>
    <xf numFmtId="172" fontId="5" fillId="0" borderId="31" xfId="0" applyNumberFormat="1" applyFont="1" applyFill="1" applyBorder="1" applyAlignment="1" applyProtection="1">
      <alignment/>
      <protection/>
    </xf>
    <xf numFmtId="174" fontId="5" fillId="0" borderId="32" xfId="0" applyNumberFormat="1" applyFont="1" applyFill="1" applyBorder="1" applyAlignment="1">
      <alignment vertical="center"/>
    </xf>
    <xf numFmtId="174" fontId="5" fillId="0" borderId="30" xfId="0" applyNumberFormat="1" applyFont="1" applyFill="1" applyBorder="1" applyAlignment="1">
      <alignment vertical="center"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right" wrapText="1"/>
      <protection/>
    </xf>
    <xf numFmtId="0" fontId="0" fillId="0" borderId="24" xfId="0" applyFont="1" applyBorder="1" applyAlignment="1" applyProtection="1">
      <alignment horizontal="right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horizontal="left" vertical="center"/>
      <protection/>
    </xf>
    <xf numFmtId="0" fontId="8" fillId="0" borderId="24" xfId="0" applyFont="1" applyBorder="1" applyAlignment="1" applyProtection="1">
      <alignment horizontal="righ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17.8515625" style="3" customWidth="1"/>
    <col min="3" max="3" width="5.28125" style="3" customWidth="1"/>
    <col min="4" max="5" width="10.7109375" style="3" hidden="1" customWidth="1"/>
    <col min="6" max="6" width="8.7109375" style="3" customWidth="1"/>
    <col min="7" max="8" width="10.7109375" style="3" hidden="1" customWidth="1"/>
    <col min="9" max="9" width="8.7109375" style="3" customWidth="1"/>
    <col min="10" max="11" width="10.7109375" style="3" hidden="1" customWidth="1"/>
    <col min="12" max="12" width="8.7109375" style="3" customWidth="1"/>
    <col min="13" max="14" width="10.7109375" style="3" hidden="1" customWidth="1"/>
    <col min="15" max="15" width="8.7109375" style="3" customWidth="1"/>
    <col min="16" max="16" width="10.7109375" style="3" hidden="1" customWidth="1"/>
    <col min="17" max="17" width="11.7109375" style="3" hidden="1" customWidth="1"/>
    <col min="18" max="18" width="8.7109375" style="3" customWidth="1"/>
    <col min="19" max="20" width="10.7109375" style="3" hidden="1" customWidth="1"/>
    <col min="21" max="21" width="8.7109375" style="3" customWidth="1"/>
    <col min="22" max="23" width="10.7109375" style="3" hidden="1" customWidth="1"/>
    <col min="24" max="24" width="8.7109375" style="3" customWidth="1"/>
    <col min="25" max="26" width="10.7109375" style="3" hidden="1" customWidth="1"/>
    <col min="27" max="27" width="8.7109375" style="3" customWidth="1"/>
    <col min="28" max="29" width="10.7109375" style="3" hidden="1" customWidth="1"/>
    <col min="30" max="30" width="8.7109375" style="3" customWidth="1"/>
    <col min="31" max="32" width="10.7109375" style="3" hidden="1" customWidth="1"/>
    <col min="33" max="33" width="8.7109375" style="3" customWidth="1"/>
    <col min="34" max="16384" width="9.140625" style="3" customWidth="1"/>
  </cols>
  <sheetData>
    <row r="1" spans="1:3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.75" customHeight="1">
      <c r="A2" s="4"/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3" s="6" customFormat="1" ht="16.5">
      <c r="A3" s="5"/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</row>
    <row r="4" spans="1:33" s="10" customFormat="1" ht="57" customHeight="1">
      <c r="A4" s="7"/>
      <c r="B4" s="8" t="s">
        <v>680</v>
      </c>
      <c r="C4" s="9" t="s">
        <v>1</v>
      </c>
      <c r="D4" s="28" t="s">
        <v>2</v>
      </c>
      <c r="E4" s="29" t="s">
        <v>3</v>
      </c>
      <c r="F4" s="30" t="s">
        <v>4</v>
      </c>
      <c r="G4" s="29" t="s">
        <v>5</v>
      </c>
      <c r="H4" s="29" t="s">
        <v>6</v>
      </c>
      <c r="I4" s="30" t="s">
        <v>7</v>
      </c>
      <c r="J4" s="29" t="s">
        <v>8</v>
      </c>
      <c r="K4" s="29" t="s">
        <v>9</v>
      </c>
      <c r="L4" s="30" t="s">
        <v>10</v>
      </c>
      <c r="M4" s="29" t="s">
        <v>8</v>
      </c>
      <c r="N4" s="29" t="s">
        <v>2</v>
      </c>
      <c r="O4" s="30" t="s">
        <v>11</v>
      </c>
      <c r="P4" s="29" t="s">
        <v>12</v>
      </c>
      <c r="Q4" s="29" t="s">
        <v>13</v>
      </c>
      <c r="R4" s="30" t="s">
        <v>14</v>
      </c>
      <c r="S4" s="29" t="s">
        <v>15</v>
      </c>
      <c r="T4" s="29" t="s">
        <v>13</v>
      </c>
      <c r="U4" s="30" t="s">
        <v>16</v>
      </c>
      <c r="V4" s="29" t="s">
        <v>15</v>
      </c>
      <c r="W4" s="29" t="s">
        <v>17</v>
      </c>
      <c r="X4" s="30" t="s">
        <v>18</v>
      </c>
      <c r="Y4" s="29" t="s">
        <v>19</v>
      </c>
      <c r="Z4" s="29" t="s">
        <v>20</v>
      </c>
      <c r="AA4" s="30" t="s">
        <v>678</v>
      </c>
      <c r="AB4" s="29" t="s">
        <v>22</v>
      </c>
      <c r="AC4" s="29" t="s">
        <v>23</v>
      </c>
      <c r="AD4" s="30" t="s">
        <v>24</v>
      </c>
      <c r="AE4" s="29" t="s">
        <v>25</v>
      </c>
      <c r="AF4" s="29" t="s">
        <v>6</v>
      </c>
      <c r="AG4" s="30" t="s">
        <v>26</v>
      </c>
    </row>
    <row r="5" spans="1:33" s="10" customFormat="1" ht="12.75">
      <c r="A5" s="11"/>
      <c r="B5" s="12"/>
      <c r="C5" s="13"/>
      <c r="D5" s="60"/>
      <c r="E5" s="61"/>
      <c r="F5" s="101"/>
      <c r="G5" s="60"/>
      <c r="H5" s="61"/>
      <c r="I5" s="62"/>
      <c r="J5" s="60"/>
      <c r="K5" s="61"/>
      <c r="L5" s="62"/>
      <c r="M5" s="60"/>
      <c r="N5" s="61"/>
      <c r="O5" s="62"/>
      <c r="P5" s="60"/>
      <c r="Q5" s="61"/>
      <c r="R5" s="62"/>
      <c r="S5" s="60"/>
      <c r="T5" s="61"/>
      <c r="U5" s="62"/>
      <c r="V5" s="60"/>
      <c r="W5" s="61"/>
      <c r="X5" s="62"/>
      <c r="Y5" s="60"/>
      <c r="Z5" s="61"/>
      <c r="AA5" s="62"/>
      <c r="AB5" s="60"/>
      <c r="AC5" s="61"/>
      <c r="AD5" s="62"/>
      <c r="AE5" s="60"/>
      <c r="AF5" s="61"/>
      <c r="AG5" s="62"/>
    </row>
    <row r="6" spans="1:33" s="10" customFormat="1" ht="25.5">
      <c r="A6" s="14"/>
      <c r="B6" s="15" t="s">
        <v>27</v>
      </c>
      <c r="C6" s="13"/>
      <c r="D6" s="63"/>
      <c r="E6" s="64"/>
      <c r="F6" s="102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</row>
    <row r="7" spans="1:33" s="10" customFormat="1" ht="12.75">
      <c r="A7" s="14"/>
      <c r="B7" s="16"/>
      <c r="C7" s="13"/>
      <c r="D7" s="63"/>
      <c r="E7" s="64"/>
      <c r="F7" s="102"/>
      <c r="G7" s="63"/>
      <c r="H7" s="64"/>
      <c r="I7" s="65"/>
      <c r="J7" s="63"/>
      <c r="K7" s="64"/>
      <c r="L7" s="65"/>
      <c r="M7" s="63"/>
      <c r="N7" s="64"/>
      <c r="O7" s="65"/>
      <c r="P7" s="63"/>
      <c r="Q7" s="64"/>
      <c r="R7" s="65"/>
      <c r="S7" s="63"/>
      <c r="T7" s="64"/>
      <c r="U7" s="65"/>
      <c r="V7" s="63"/>
      <c r="W7" s="64"/>
      <c r="X7" s="65"/>
      <c r="Y7" s="63"/>
      <c r="Z7" s="64"/>
      <c r="AA7" s="65"/>
      <c r="AB7" s="63"/>
      <c r="AC7" s="64"/>
      <c r="AD7" s="65"/>
      <c r="AE7" s="63"/>
      <c r="AF7" s="64"/>
      <c r="AG7" s="65"/>
    </row>
    <row r="8" spans="1:33" s="10" customFormat="1" ht="12.75">
      <c r="A8" s="17"/>
      <c r="B8" s="18" t="s">
        <v>28</v>
      </c>
      <c r="C8" s="51" t="s">
        <v>29</v>
      </c>
      <c r="D8" s="75">
        <v>15275596008</v>
      </c>
      <c r="E8" s="67">
        <v>21353012332</v>
      </c>
      <c r="F8" s="103">
        <f>IF($E8=0,0,($N8/$E8))</f>
        <v>0.7153836550315537</v>
      </c>
      <c r="G8" s="75">
        <v>5289061764</v>
      </c>
      <c r="H8" s="67">
        <v>17518232180</v>
      </c>
      <c r="I8" s="68">
        <f>IF($AF8=0,0,($M8/$AF8))</f>
        <v>0.30191755136333626</v>
      </c>
      <c r="J8" s="75">
        <v>5289061764</v>
      </c>
      <c r="K8" s="67">
        <v>13840624142</v>
      </c>
      <c r="L8" s="68">
        <f>IF($K8=0,0,($M8/$K8))</f>
        <v>0.38214040853476416</v>
      </c>
      <c r="M8" s="75">
        <v>5289061764</v>
      </c>
      <c r="N8" s="67">
        <v>15275596008</v>
      </c>
      <c r="O8" s="68">
        <f>IF($N8=0,0,($M8/$N8))</f>
        <v>0.3462425794208003</v>
      </c>
      <c r="P8" s="75">
        <v>850483923</v>
      </c>
      <c r="Q8" s="67">
        <v>5337528294</v>
      </c>
      <c r="R8" s="68">
        <f>IF($T8=0,0,($P8/$T8))</f>
        <v>0.15934040554989515</v>
      </c>
      <c r="S8" s="75">
        <v>52421000</v>
      </c>
      <c r="T8" s="67">
        <v>5337528294</v>
      </c>
      <c r="U8" s="68">
        <f>IF($T8=0,0,($V8/$T8))</f>
        <v>0.009821212574915486</v>
      </c>
      <c r="V8" s="75">
        <v>52421000</v>
      </c>
      <c r="W8" s="67">
        <v>35311058799</v>
      </c>
      <c r="X8" s="68">
        <f>IF($W8=0,0,($V8/$W8))</f>
        <v>0.001484549084138042</v>
      </c>
      <c r="Y8" s="75">
        <v>4107851412</v>
      </c>
      <c r="Z8" s="67">
        <v>5337528294</v>
      </c>
      <c r="AA8" s="68">
        <f>IF($Z8=0,0,($Y8/$Z8))</f>
        <v>0.7696167937166162</v>
      </c>
      <c r="AB8" s="66">
        <v>1791637668</v>
      </c>
      <c r="AC8" s="67">
        <v>7028886421</v>
      </c>
      <c r="AD8" s="68">
        <f>IF($AC8=0,0,($AB8/$AC8))</f>
        <v>0.2548963748577835</v>
      </c>
      <c r="AE8" s="66">
        <v>3110409293</v>
      </c>
      <c r="AF8" s="67">
        <v>17518232180</v>
      </c>
      <c r="AG8" s="68">
        <f>IF($AF8=0,0,($AE8/$AF8))</f>
        <v>0.17755269259138223</v>
      </c>
    </row>
    <row r="9" spans="1:33" s="10" customFormat="1" ht="12.75">
      <c r="A9" s="17"/>
      <c r="B9" s="18" t="s">
        <v>30</v>
      </c>
      <c r="C9" s="51" t="s">
        <v>31</v>
      </c>
      <c r="D9" s="75">
        <v>8999343100</v>
      </c>
      <c r="E9" s="67">
        <v>12125883405</v>
      </c>
      <c r="F9" s="103">
        <f>IF($E9=0,0,($N9/$E9))</f>
        <v>0.7421597915323185</v>
      </c>
      <c r="G9" s="75">
        <v>2860481732</v>
      </c>
      <c r="H9" s="67">
        <v>10360135048</v>
      </c>
      <c r="I9" s="68">
        <f>IF($AF9=0,0,($M9/$AF9))</f>
        <v>0.2761046761212065</v>
      </c>
      <c r="J9" s="75">
        <v>2860481732</v>
      </c>
      <c r="K9" s="67">
        <v>7501438800</v>
      </c>
      <c r="L9" s="68">
        <f>IF($K9=0,0,($M9/$K9))</f>
        <v>0.38132441099166203</v>
      </c>
      <c r="M9" s="75">
        <v>2860481732</v>
      </c>
      <c r="N9" s="67">
        <v>8999343100</v>
      </c>
      <c r="O9" s="68">
        <f>IF($N9=0,0,($M9/$N9))</f>
        <v>0.31785450340258725</v>
      </c>
      <c r="P9" s="75">
        <v>702124202</v>
      </c>
      <c r="Q9" s="67">
        <v>2630520617</v>
      </c>
      <c r="R9" s="68">
        <f>IF($T9=0,0,($P9/$T9))</f>
        <v>0.26691454059035036</v>
      </c>
      <c r="S9" s="75">
        <v>335046845</v>
      </c>
      <c r="T9" s="67">
        <v>2630520617</v>
      </c>
      <c r="U9" s="68">
        <f>IF($T9=0,0,($V9/$T9))</f>
        <v>0.1273690245325304</v>
      </c>
      <c r="V9" s="75">
        <v>335046845</v>
      </c>
      <c r="W9" s="67">
        <v>12829697282</v>
      </c>
      <c r="X9" s="68">
        <f>IF($W9=0,0,($V9/$W9))</f>
        <v>0.02611494547654441</v>
      </c>
      <c r="Y9" s="75">
        <v>2202391303</v>
      </c>
      <c r="Z9" s="67">
        <v>2630520617</v>
      </c>
      <c r="AA9" s="68">
        <f>IF($Z9=0,0,($Y9/$Z9))</f>
        <v>0.8372454063909738</v>
      </c>
      <c r="AB9" s="66">
        <v>2059014193</v>
      </c>
      <c r="AC9" s="67">
        <v>4551758677</v>
      </c>
      <c r="AD9" s="68">
        <f>IF($AC9=0,0,($AB9/$AC9))</f>
        <v>0.45235574623149116</v>
      </c>
      <c r="AE9" s="66">
        <v>1829140057</v>
      </c>
      <c r="AF9" s="67">
        <v>10360135048</v>
      </c>
      <c r="AG9" s="68">
        <f>IF($AF9=0,0,($AE9/$AF9))</f>
        <v>0.176555619065324</v>
      </c>
    </row>
    <row r="10" spans="1:33" s="10" customFormat="1" ht="12.75">
      <c r="A10" s="17"/>
      <c r="B10" s="18" t="s">
        <v>32</v>
      </c>
      <c r="C10" s="51" t="s">
        <v>33</v>
      </c>
      <c r="D10" s="75">
        <v>69747376835</v>
      </c>
      <c r="E10" s="67">
        <v>81860049290</v>
      </c>
      <c r="F10" s="103">
        <f aca="true" t="shared" si="0" ref="F10:F17">IF($E10=0,0,($N10/$E10))</f>
        <v>0.8520319428090097</v>
      </c>
      <c r="G10" s="75">
        <v>19171454865</v>
      </c>
      <c r="H10" s="67">
        <v>76020862304</v>
      </c>
      <c r="I10" s="68">
        <f aca="true" t="shared" si="1" ref="I10:I17">IF($AF10=0,0,($M10/$AF10))</f>
        <v>0.2521867587917541</v>
      </c>
      <c r="J10" s="75">
        <v>19171454865</v>
      </c>
      <c r="K10" s="67">
        <v>48666404082</v>
      </c>
      <c r="L10" s="68">
        <f aca="true" t="shared" si="2" ref="L10:L17">IF($K10=0,0,($M10/$K10))</f>
        <v>0.39393612958740976</v>
      </c>
      <c r="M10" s="75">
        <v>19171454865</v>
      </c>
      <c r="N10" s="67">
        <v>69747376835</v>
      </c>
      <c r="O10" s="68">
        <f aca="true" t="shared" si="3" ref="O10:O17">IF($N10=0,0,($M10/$N10))</f>
        <v>0.27486990529197297</v>
      </c>
      <c r="P10" s="75">
        <v>4916442677</v>
      </c>
      <c r="Q10" s="67">
        <v>10125458406</v>
      </c>
      <c r="R10" s="68">
        <f aca="true" t="shared" si="4" ref="R10:R17">IF($T10=0,0,($P10/$T10))</f>
        <v>0.48555260215050455</v>
      </c>
      <c r="S10" s="75">
        <v>3409202812</v>
      </c>
      <c r="T10" s="67">
        <v>10125458406</v>
      </c>
      <c r="U10" s="68">
        <f aca="true" t="shared" si="5" ref="U10:U17">IF($T10=0,0,($V10/$T10))</f>
        <v>0.3366961450337718</v>
      </c>
      <c r="V10" s="75">
        <v>3409202812</v>
      </c>
      <c r="W10" s="67">
        <v>69597979391</v>
      </c>
      <c r="X10" s="68">
        <f aca="true" t="shared" si="6" ref="X10:X17">IF($W10=0,0,($V10/$W10))</f>
        <v>0.04898422112008697</v>
      </c>
      <c r="Y10" s="75">
        <v>8227087317</v>
      </c>
      <c r="Z10" s="67">
        <v>10125458405</v>
      </c>
      <c r="AA10" s="68">
        <f aca="true" t="shared" si="7" ref="AA10:AA17">IF($Z10=0,0,($Y10/$Z10))</f>
        <v>0.8125150475100885</v>
      </c>
      <c r="AB10" s="66">
        <v>7080243644</v>
      </c>
      <c r="AC10" s="67">
        <v>45962715935</v>
      </c>
      <c r="AD10" s="68">
        <f aca="true" t="shared" si="8" ref="AD10:AD17">IF($AC10=0,0,($AB10/$AC10))</f>
        <v>0.15404319566347663</v>
      </c>
      <c r="AE10" s="66">
        <v>11983335818</v>
      </c>
      <c r="AF10" s="67">
        <v>76020862304</v>
      </c>
      <c r="AG10" s="68">
        <f aca="true" t="shared" si="9" ref="AG10:AG17">IF($AF10=0,0,($AE10/$AF10))</f>
        <v>0.15763220061987473</v>
      </c>
    </row>
    <row r="11" spans="1:33" s="10" customFormat="1" ht="12.75">
      <c r="A11" s="17"/>
      <c r="B11" s="18" t="s">
        <v>34</v>
      </c>
      <c r="C11" s="51" t="s">
        <v>35</v>
      </c>
      <c r="D11" s="75">
        <v>36428305461</v>
      </c>
      <c r="E11" s="67">
        <v>43596331235</v>
      </c>
      <c r="F11" s="103">
        <f t="shared" si="0"/>
        <v>0.8355819040055975</v>
      </c>
      <c r="G11" s="75">
        <v>9761976314</v>
      </c>
      <c r="H11" s="67">
        <v>39977186432</v>
      </c>
      <c r="I11" s="68">
        <f t="shared" si="1"/>
        <v>0.24418867822538812</v>
      </c>
      <c r="J11" s="75">
        <v>9761976314</v>
      </c>
      <c r="K11" s="67">
        <v>29197371851</v>
      </c>
      <c r="L11" s="68">
        <f t="shared" si="2"/>
        <v>0.33434435002634166</v>
      </c>
      <c r="M11" s="75">
        <v>9761976314</v>
      </c>
      <c r="N11" s="67">
        <v>36428305461</v>
      </c>
      <c r="O11" s="68">
        <f t="shared" si="3"/>
        <v>0.267977776908979</v>
      </c>
      <c r="P11" s="75">
        <v>3880328224</v>
      </c>
      <c r="Q11" s="67">
        <v>10176062828</v>
      </c>
      <c r="R11" s="68">
        <f t="shared" si="4"/>
        <v>0.38131920857672597</v>
      </c>
      <c r="S11" s="75">
        <v>723524608</v>
      </c>
      <c r="T11" s="67">
        <v>10176062828</v>
      </c>
      <c r="U11" s="68">
        <f t="shared" si="5"/>
        <v>0.07110064277602356</v>
      </c>
      <c r="V11" s="75">
        <v>723524608</v>
      </c>
      <c r="W11" s="67">
        <v>60150477178</v>
      </c>
      <c r="X11" s="68">
        <f t="shared" si="6"/>
        <v>0.012028576362892575</v>
      </c>
      <c r="Y11" s="75">
        <v>8835271092</v>
      </c>
      <c r="Z11" s="67">
        <v>10176062828</v>
      </c>
      <c r="AA11" s="68">
        <f t="shared" si="7"/>
        <v>0.8682406193178429</v>
      </c>
      <c r="AB11" s="66">
        <v>4842593088</v>
      </c>
      <c r="AC11" s="67">
        <v>18537355712</v>
      </c>
      <c r="AD11" s="68">
        <f t="shared" si="8"/>
        <v>0.2612342970181658</v>
      </c>
      <c r="AE11" s="66">
        <v>7640772221</v>
      </c>
      <c r="AF11" s="67">
        <v>39977186432</v>
      </c>
      <c r="AG11" s="68">
        <f t="shared" si="9"/>
        <v>0.19112831349441575</v>
      </c>
    </row>
    <row r="12" spans="1:33" s="10" customFormat="1" ht="12.75">
      <c r="A12" s="17"/>
      <c r="B12" s="18" t="s">
        <v>36</v>
      </c>
      <c r="C12" s="51" t="s">
        <v>37</v>
      </c>
      <c r="D12" s="75">
        <v>6227438752</v>
      </c>
      <c r="E12" s="67">
        <v>11220775562</v>
      </c>
      <c r="F12" s="103">
        <f t="shared" si="0"/>
        <v>0.5549918290041991</v>
      </c>
      <c r="G12" s="75">
        <v>2871994275</v>
      </c>
      <c r="H12" s="67">
        <v>8684086209</v>
      </c>
      <c r="I12" s="68">
        <f t="shared" si="1"/>
        <v>0.33071922662669184</v>
      </c>
      <c r="J12" s="75">
        <v>2871994275</v>
      </c>
      <c r="K12" s="67">
        <v>7150323905</v>
      </c>
      <c r="L12" s="68">
        <f t="shared" si="2"/>
        <v>0.4016593252498259</v>
      </c>
      <c r="M12" s="75">
        <v>2871994275</v>
      </c>
      <c r="N12" s="67">
        <v>6227438752</v>
      </c>
      <c r="O12" s="68">
        <f t="shared" si="3"/>
        <v>0.46118386536963246</v>
      </c>
      <c r="P12" s="75">
        <v>901502451</v>
      </c>
      <c r="Q12" s="67">
        <v>4489023369</v>
      </c>
      <c r="R12" s="68">
        <f t="shared" si="4"/>
        <v>0.2008237375696317</v>
      </c>
      <c r="S12" s="75">
        <v>150000000</v>
      </c>
      <c r="T12" s="67">
        <v>4489023369</v>
      </c>
      <c r="U12" s="68">
        <f t="shared" si="5"/>
        <v>0.033414840527643506</v>
      </c>
      <c r="V12" s="75">
        <v>150000000</v>
      </c>
      <c r="W12" s="67">
        <v>20527242182</v>
      </c>
      <c r="X12" s="68">
        <f t="shared" si="6"/>
        <v>0.007307362512219616</v>
      </c>
      <c r="Y12" s="75">
        <v>3850223269</v>
      </c>
      <c r="Z12" s="67">
        <v>4489023369</v>
      </c>
      <c r="AA12" s="68">
        <f t="shared" si="7"/>
        <v>0.8576973101963818</v>
      </c>
      <c r="AB12" s="66">
        <v>1178449294</v>
      </c>
      <c r="AC12" s="67">
        <v>2550137413</v>
      </c>
      <c r="AD12" s="68">
        <f t="shared" si="8"/>
        <v>0.4621120759973729</v>
      </c>
      <c r="AE12" s="66">
        <v>1120386615</v>
      </c>
      <c r="AF12" s="67">
        <v>8684086209</v>
      </c>
      <c r="AG12" s="68">
        <f t="shared" si="9"/>
        <v>0.12901606317989514</v>
      </c>
    </row>
    <row r="13" spans="1:33" s="10" customFormat="1" ht="12.75">
      <c r="A13" s="17"/>
      <c r="B13" s="18" t="s">
        <v>38</v>
      </c>
      <c r="C13" s="51" t="s">
        <v>39</v>
      </c>
      <c r="D13" s="75">
        <v>5011378978</v>
      </c>
      <c r="E13" s="67">
        <v>7075220887</v>
      </c>
      <c r="F13" s="103">
        <f t="shared" si="0"/>
        <v>0.7083000033550755</v>
      </c>
      <c r="G13" s="75">
        <v>2112152439</v>
      </c>
      <c r="H13" s="67">
        <v>7560445136</v>
      </c>
      <c r="I13" s="68">
        <f t="shared" si="1"/>
        <v>0.279368793901132</v>
      </c>
      <c r="J13" s="75">
        <v>2112152439</v>
      </c>
      <c r="K13" s="67">
        <v>6291810320</v>
      </c>
      <c r="L13" s="68">
        <f t="shared" si="2"/>
        <v>0.33569868314148416</v>
      </c>
      <c r="M13" s="75">
        <v>2112152439</v>
      </c>
      <c r="N13" s="67">
        <v>5011378978</v>
      </c>
      <c r="O13" s="68">
        <f t="shared" si="3"/>
        <v>0.42147130525796767</v>
      </c>
      <c r="P13" s="75">
        <v>757381640</v>
      </c>
      <c r="Q13" s="67">
        <v>1315384764</v>
      </c>
      <c r="R13" s="68">
        <f t="shared" si="4"/>
        <v>0.5757871466420604</v>
      </c>
      <c r="S13" s="75">
        <v>213553946</v>
      </c>
      <c r="T13" s="67">
        <v>1315384764</v>
      </c>
      <c r="U13" s="68">
        <f t="shared" si="5"/>
        <v>0.16235093475660783</v>
      </c>
      <c r="V13" s="75">
        <v>213553946</v>
      </c>
      <c r="W13" s="67">
        <v>18132057151</v>
      </c>
      <c r="X13" s="68">
        <f t="shared" si="6"/>
        <v>0.011777700909586108</v>
      </c>
      <c r="Y13" s="75">
        <v>516930210</v>
      </c>
      <c r="Z13" s="67">
        <v>1315384764</v>
      </c>
      <c r="AA13" s="68">
        <f t="shared" si="7"/>
        <v>0.39298783454663766</v>
      </c>
      <c r="AB13" s="66">
        <v>650335595</v>
      </c>
      <c r="AC13" s="67">
        <v>2602802181</v>
      </c>
      <c r="AD13" s="68">
        <f t="shared" si="8"/>
        <v>0.24985978563693234</v>
      </c>
      <c r="AE13" s="66">
        <v>861981438</v>
      </c>
      <c r="AF13" s="67">
        <v>7560445136</v>
      </c>
      <c r="AG13" s="68">
        <f t="shared" si="9"/>
        <v>0.11401199565559549</v>
      </c>
    </row>
    <row r="14" spans="1:33" s="10" customFormat="1" ht="12.75">
      <c r="A14" s="17"/>
      <c r="B14" s="18" t="s">
        <v>40</v>
      </c>
      <c r="C14" s="51" t="s">
        <v>41</v>
      </c>
      <c r="D14" s="75">
        <v>8003725714</v>
      </c>
      <c r="E14" s="67">
        <v>10665894274</v>
      </c>
      <c r="F14" s="103">
        <f t="shared" si="0"/>
        <v>0.750403623774004</v>
      </c>
      <c r="G14" s="75">
        <v>2464125704</v>
      </c>
      <c r="H14" s="67">
        <v>9621037506</v>
      </c>
      <c r="I14" s="68">
        <f t="shared" si="1"/>
        <v>0.2561185009894504</v>
      </c>
      <c r="J14" s="75">
        <v>2464125704</v>
      </c>
      <c r="K14" s="67">
        <v>6819742747</v>
      </c>
      <c r="L14" s="68">
        <f t="shared" si="2"/>
        <v>0.3613223834702515</v>
      </c>
      <c r="M14" s="75">
        <v>2464125704</v>
      </c>
      <c r="N14" s="67">
        <v>8003725714</v>
      </c>
      <c r="O14" s="68">
        <f t="shared" si="3"/>
        <v>0.3078723324675891</v>
      </c>
      <c r="P14" s="75">
        <v>557164531</v>
      </c>
      <c r="Q14" s="67">
        <v>2085514111</v>
      </c>
      <c r="R14" s="68">
        <f t="shared" si="4"/>
        <v>0.26715931964269507</v>
      </c>
      <c r="S14" s="75">
        <v>174137766</v>
      </c>
      <c r="T14" s="67">
        <v>2085514111</v>
      </c>
      <c r="U14" s="68">
        <f t="shared" si="5"/>
        <v>0.08349872344738117</v>
      </c>
      <c r="V14" s="75">
        <v>174137766</v>
      </c>
      <c r="W14" s="67">
        <v>7722229095</v>
      </c>
      <c r="X14" s="68">
        <f t="shared" si="6"/>
        <v>0.022550194232485405</v>
      </c>
      <c r="Y14" s="75">
        <v>1670251566</v>
      </c>
      <c r="Z14" s="67">
        <v>2085514111</v>
      </c>
      <c r="AA14" s="68">
        <f t="shared" si="7"/>
        <v>0.8008824093734459</v>
      </c>
      <c r="AB14" s="66">
        <v>1390072762</v>
      </c>
      <c r="AC14" s="67">
        <v>4494754097</v>
      </c>
      <c r="AD14" s="68">
        <f t="shared" si="8"/>
        <v>0.3092655865040085</v>
      </c>
      <c r="AE14" s="66">
        <v>1795587935</v>
      </c>
      <c r="AF14" s="67">
        <v>9621037506</v>
      </c>
      <c r="AG14" s="68">
        <f t="shared" si="9"/>
        <v>0.1866314245090731</v>
      </c>
    </row>
    <row r="15" spans="1:33" s="10" customFormat="1" ht="12.75">
      <c r="A15" s="17"/>
      <c r="B15" s="18" t="s">
        <v>42</v>
      </c>
      <c r="C15" s="51" t="s">
        <v>43</v>
      </c>
      <c r="D15" s="75">
        <v>2936065889</v>
      </c>
      <c r="E15" s="67">
        <v>4097762264</v>
      </c>
      <c r="F15" s="103">
        <f t="shared" si="0"/>
        <v>0.7165046920350087</v>
      </c>
      <c r="G15" s="75">
        <v>1277678772</v>
      </c>
      <c r="H15" s="67">
        <v>3819089205</v>
      </c>
      <c r="I15" s="68">
        <f t="shared" si="1"/>
        <v>0.3345506489681484</v>
      </c>
      <c r="J15" s="75">
        <v>1277678772</v>
      </c>
      <c r="K15" s="67">
        <v>3007753278</v>
      </c>
      <c r="L15" s="68">
        <f t="shared" si="2"/>
        <v>0.4247950725697788</v>
      </c>
      <c r="M15" s="75">
        <v>1277678772</v>
      </c>
      <c r="N15" s="67">
        <v>2936065889</v>
      </c>
      <c r="O15" s="68">
        <f t="shared" si="3"/>
        <v>0.4351669275498333</v>
      </c>
      <c r="P15" s="75">
        <v>495155234</v>
      </c>
      <c r="Q15" s="67">
        <v>1099089368</v>
      </c>
      <c r="R15" s="68">
        <f t="shared" si="4"/>
        <v>0.45051407866953364</v>
      </c>
      <c r="S15" s="75">
        <v>276722340</v>
      </c>
      <c r="T15" s="67">
        <v>1099089368</v>
      </c>
      <c r="U15" s="68">
        <f t="shared" si="5"/>
        <v>0.2517741942163888</v>
      </c>
      <c r="V15" s="75">
        <v>276722340</v>
      </c>
      <c r="W15" s="67">
        <v>3366283821</v>
      </c>
      <c r="X15" s="68">
        <f t="shared" si="6"/>
        <v>0.08220410242110718</v>
      </c>
      <c r="Y15" s="75">
        <v>892363498</v>
      </c>
      <c r="Z15" s="67">
        <v>1099089368</v>
      </c>
      <c r="AA15" s="68">
        <f t="shared" si="7"/>
        <v>0.8119116825084236</v>
      </c>
      <c r="AB15" s="66">
        <v>554895866</v>
      </c>
      <c r="AC15" s="67">
        <v>1793455433</v>
      </c>
      <c r="AD15" s="68">
        <f t="shared" si="8"/>
        <v>0.3094004209916712</v>
      </c>
      <c r="AE15" s="66">
        <v>291968742</v>
      </c>
      <c r="AF15" s="67">
        <v>3819089205</v>
      </c>
      <c r="AG15" s="68">
        <f t="shared" si="9"/>
        <v>0.0764498356356146</v>
      </c>
    </row>
    <row r="16" spans="1:33" s="10" customFormat="1" ht="12.75">
      <c r="A16" s="17"/>
      <c r="B16" s="20" t="s">
        <v>44</v>
      </c>
      <c r="C16" s="51" t="s">
        <v>45</v>
      </c>
      <c r="D16" s="75">
        <v>40719792721</v>
      </c>
      <c r="E16" s="67">
        <v>44538963479</v>
      </c>
      <c r="F16" s="103">
        <f t="shared" si="0"/>
        <v>0.9142510184413984</v>
      </c>
      <c r="G16" s="75">
        <v>10291476878</v>
      </c>
      <c r="H16" s="67">
        <v>41742684778</v>
      </c>
      <c r="I16" s="68">
        <f t="shared" si="1"/>
        <v>0.24654563866059723</v>
      </c>
      <c r="J16" s="75">
        <v>10291476878</v>
      </c>
      <c r="K16" s="67">
        <v>33410123169</v>
      </c>
      <c r="L16" s="68">
        <f t="shared" si="2"/>
        <v>0.3080346883470659</v>
      </c>
      <c r="M16" s="75">
        <v>10291476878</v>
      </c>
      <c r="N16" s="67">
        <v>40719792721</v>
      </c>
      <c r="O16" s="68">
        <f t="shared" si="3"/>
        <v>0.252738930880964</v>
      </c>
      <c r="P16" s="75">
        <v>3881553915</v>
      </c>
      <c r="Q16" s="67">
        <v>7305844799</v>
      </c>
      <c r="R16" s="68">
        <f t="shared" si="4"/>
        <v>0.5312943296484062</v>
      </c>
      <c r="S16" s="75">
        <v>1933236788</v>
      </c>
      <c r="T16" s="67">
        <v>7305844799</v>
      </c>
      <c r="U16" s="68">
        <f t="shared" si="5"/>
        <v>0.26461509123005394</v>
      </c>
      <c r="V16" s="75">
        <v>1933236788</v>
      </c>
      <c r="W16" s="67">
        <v>17868358418</v>
      </c>
      <c r="X16" s="68">
        <f t="shared" si="6"/>
        <v>0.10819330700533299</v>
      </c>
      <c r="Y16" s="75">
        <v>5121526667</v>
      </c>
      <c r="Z16" s="67">
        <v>7305844799</v>
      </c>
      <c r="AA16" s="68">
        <f t="shared" si="7"/>
        <v>0.7010177204559584</v>
      </c>
      <c r="AB16" s="66">
        <v>748940444</v>
      </c>
      <c r="AC16" s="67">
        <v>16862410236</v>
      </c>
      <c r="AD16" s="68">
        <f t="shared" si="8"/>
        <v>0.0444147920444414</v>
      </c>
      <c r="AE16" s="66">
        <v>792543040</v>
      </c>
      <c r="AF16" s="67">
        <v>41742684778</v>
      </c>
      <c r="AG16" s="68">
        <f t="shared" si="9"/>
        <v>0.018986393525356103</v>
      </c>
    </row>
    <row r="17" spans="1:33" s="10" customFormat="1" ht="12.75">
      <c r="A17" s="21"/>
      <c r="B17" s="22" t="s">
        <v>674</v>
      </c>
      <c r="C17" s="21"/>
      <c r="D17" s="76">
        <f>SUM(D8:D16)</f>
        <v>193349023458</v>
      </c>
      <c r="E17" s="70">
        <f>SUM(E8:E16)</f>
        <v>236533892728</v>
      </c>
      <c r="F17" s="104">
        <f t="shared" si="0"/>
        <v>0.8174262945071468</v>
      </c>
      <c r="G17" s="76">
        <f>SUM(G8:G16)</f>
        <v>56100402743</v>
      </c>
      <c r="H17" s="70">
        <f>SUM(H8:H16)</f>
        <v>215303758798</v>
      </c>
      <c r="I17" s="71">
        <f t="shared" si="1"/>
        <v>0.26056397276200793</v>
      </c>
      <c r="J17" s="76">
        <f>SUM(J8:J16)</f>
        <v>56100402743</v>
      </c>
      <c r="K17" s="70">
        <f>SUM(K8:K16)</f>
        <v>155885592294</v>
      </c>
      <c r="L17" s="71">
        <f t="shared" si="2"/>
        <v>0.359881897470003</v>
      </c>
      <c r="M17" s="76">
        <f>SUM(M8:M16)</f>
        <v>56100402743</v>
      </c>
      <c r="N17" s="70">
        <f>SUM(N8:N16)</f>
        <v>193349023458</v>
      </c>
      <c r="O17" s="71">
        <f t="shared" si="3"/>
        <v>0.29015094950912096</v>
      </c>
      <c r="P17" s="76">
        <f>SUM(P8:P16)</f>
        <v>16942136797</v>
      </c>
      <c r="Q17" s="70">
        <f>SUM(Q8:Q16)</f>
        <v>44564426556</v>
      </c>
      <c r="R17" s="71">
        <f t="shared" si="4"/>
        <v>0.3801717671764581</v>
      </c>
      <c r="S17" s="76">
        <f>SUM(S8:S16)</f>
        <v>7267846105</v>
      </c>
      <c r="T17" s="70">
        <f>SUM(T8:T16)</f>
        <v>44564426556</v>
      </c>
      <c r="U17" s="71">
        <f t="shared" si="5"/>
        <v>0.16308627007389334</v>
      </c>
      <c r="V17" s="76">
        <f>SUM(V8:V16)</f>
        <v>7267846105</v>
      </c>
      <c r="W17" s="70">
        <f>SUM(W8:W16)</f>
        <v>245505383317</v>
      </c>
      <c r="X17" s="71">
        <f t="shared" si="6"/>
        <v>0.029603611973003683</v>
      </c>
      <c r="Y17" s="76">
        <f>SUM(Y8:Y16)</f>
        <v>35423896334</v>
      </c>
      <c r="Z17" s="70">
        <f>SUM(Z8:Z16)</f>
        <v>44564426555</v>
      </c>
      <c r="AA17" s="71">
        <f t="shared" si="7"/>
        <v>0.7948917796637852</v>
      </c>
      <c r="AB17" s="69">
        <f>SUM(AB8:AB16)</f>
        <v>20296182554</v>
      </c>
      <c r="AC17" s="70">
        <f>SUM(AC8:AC16)</f>
        <v>104384276105</v>
      </c>
      <c r="AD17" s="71">
        <f t="shared" si="8"/>
        <v>0.19443716344388975</v>
      </c>
      <c r="AE17" s="69">
        <f>SUM(AE8:AE16)</f>
        <v>29426125159</v>
      </c>
      <c r="AF17" s="70">
        <f>SUM(AF8:AF16)</f>
        <v>215303758798</v>
      </c>
      <c r="AG17" s="71">
        <f t="shared" si="9"/>
        <v>0.13667260303898301</v>
      </c>
    </row>
    <row r="18" spans="1:33" s="10" customFormat="1" ht="12.75" customHeight="1">
      <c r="A18" s="23"/>
      <c r="B18" s="24"/>
      <c r="C18" s="25"/>
      <c r="D18" s="72"/>
      <c r="E18" s="73"/>
      <c r="F18" s="105"/>
      <c r="G18" s="72"/>
      <c r="H18" s="73"/>
      <c r="I18" s="74"/>
      <c r="J18" s="72"/>
      <c r="K18" s="73"/>
      <c r="L18" s="74"/>
      <c r="M18" s="72"/>
      <c r="N18" s="73"/>
      <c r="O18" s="74"/>
      <c r="P18" s="72"/>
      <c r="Q18" s="73"/>
      <c r="R18" s="74"/>
      <c r="S18" s="72"/>
      <c r="T18" s="73"/>
      <c r="U18" s="74"/>
      <c r="V18" s="72"/>
      <c r="W18" s="73"/>
      <c r="X18" s="74"/>
      <c r="Y18" s="72"/>
      <c r="Z18" s="73"/>
      <c r="AA18" s="74"/>
      <c r="AB18" s="72"/>
      <c r="AC18" s="73"/>
      <c r="AD18" s="74"/>
      <c r="AE18" s="72"/>
      <c r="AF18" s="73"/>
      <c r="AG18" s="74"/>
    </row>
    <row r="19" spans="1:33" s="10" customFormat="1" ht="12.75">
      <c r="A19" s="26"/>
      <c r="B19" s="120" t="s">
        <v>46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</row>
    <row r="20" spans="1:33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</sheetData>
  <sheetProtection password="F954" sheet="1" objects="1" scenarios="1"/>
  <mergeCells count="3">
    <mergeCell ref="B2:AG2"/>
    <mergeCell ref="B19:AG19"/>
    <mergeCell ref="B3:AG3"/>
  </mergeCells>
  <printOptions horizontalCentered="1"/>
  <pageMargins left="0.03937007874015748" right="0.03937007874015748" top="0.31496062992125984" bottom="0.15748031496062992" header="0.31496062992125984" footer="0.15748031496062992"/>
  <pageSetup horizontalDpi="600" verticalDpi="6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55" customWidth="1"/>
    <col min="4" max="5" width="10.7109375" style="3" hidden="1" customWidth="1"/>
    <col min="6" max="6" width="8.7109375" style="3" customWidth="1"/>
    <col min="7" max="8" width="10.7109375" style="3" hidden="1" customWidth="1"/>
    <col min="9" max="9" width="8.7109375" style="3" customWidth="1"/>
    <col min="10" max="11" width="10.7109375" style="3" hidden="1" customWidth="1"/>
    <col min="12" max="12" width="8.7109375" style="3" customWidth="1"/>
    <col min="13" max="14" width="10.7109375" style="3" hidden="1" customWidth="1"/>
    <col min="15" max="15" width="8.7109375" style="3" customWidth="1"/>
    <col min="16" max="16" width="10.7109375" style="3" hidden="1" customWidth="1"/>
    <col min="17" max="17" width="11.7109375" style="3" hidden="1" customWidth="1"/>
    <col min="18" max="18" width="8.7109375" style="3" customWidth="1"/>
    <col min="19" max="20" width="10.7109375" style="3" hidden="1" customWidth="1"/>
    <col min="21" max="21" width="8.7109375" style="3" customWidth="1"/>
    <col min="22" max="23" width="10.7109375" style="3" hidden="1" customWidth="1"/>
    <col min="24" max="24" width="8.7109375" style="3" customWidth="1"/>
    <col min="25" max="26" width="10.7109375" style="3" hidden="1" customWidth="1"/>
    <col min="27" max="27" width="8.7109375" style="3" customWidth="1"/>
    <col min="28" max="29" width="10.7109375" style="3" hidden="1" customWidth="1"/>
    <col min="30" max="30" width="8.7109375" style="3" customWidth="1"/>
    <col min="31" max="32" width="10.7109375" style="3" hidden="1" customWidth="1"/>
    <col min="33" max="33" width="8.7109375" style="3" customWidth="1"/>
    <col min="34" max="16384" width="9.140625" style="3" customWidth="1"/>
  </cols>
  <sheetData>
    <row r="1" spans="1:33" ht="16.5">
      <c r="A1" s="1"/>
      <c r="B1" s="2"/>
      <c r="C1" s="5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5" ht="15.75" customHeight="1">
      <c r="A2" s="4"/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2"/>
      <c r="AI2" s="2"/>
    </row>
    <row r="3" spans="1:33" ht="16.5">
      <c r="A3" s="5"/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</row>
    <row r="4" spans="1:33" s="10" customFormat="1" ht="81.75" customHeight="1">
      <c r="A4" s="7"/>
      <c r="B4" s="8" t="s">
        <v>680</v>
      </c>
      <c r="C4" s="9" t="s">
        <v>1</v>
      </c>
      <c r="D4" s="28" t="s">
        <v>2</v>
      </c>
      <c r="E4" s="29" t="s">
        <v>3</v>
      </c>
      <c r="F4" s="30" t="s">
        <v>4</v>
      </c>
      <c r="G4" s="29" t="s">
        <v>5</v>
      </c>
      <c r="H4" s="29" t="s">
        <v>6</v>
      </c>
      <c r="I4" s="30" t="s">
        <v>7</v>
      </c>
      <c r="J4" s="29" t="s">
        <v>8</v>
      </c>
      <c r="K4" s="29" t="s">
        <v>9</v>
      </c>
      <c r="L4" s="30" t="s">
        <v>10</v>
      </c>
      <c r="M4" s="29" t="s">
        <v>8</v>
      </c>
      <c r="N4" s="29" t="s">
        <v>2</v>
      </c>
      <c r="O4" s="30" t="s">
        <v>11</v>
      </c>
      <c r="P4" s="29" t="s">
        <v>12</v>
      </c>
      <c r="Q4" s="29" t="s">
        <v>13</v>
      </c>
      <c r="R4" s="30" t="s">
        <v>14</v>
      </c>
      <c r="S4" s="29" t="s">
        <v>15</v>
      </c>
      <c r="T4" s="29" t="s">
        <v>13</v>
      </c>
      <c r="U4" s="30" t="s">
        <v>16</v>
      </c>
      <c r="V4" s="29" t="s">
        <v>15</v>
      </c>
      <c r="W4" s="29" t="s">
        <v>17</v>
      </c>
      <c r="X4" s="30" t="s">
        <v>18</v>
      </c>
      <c r="Y4" s="29" t="s">
        <v>679</v>
      </c>
      <c r="Z4" s="29" t="s">
        <v>20</v>
      </c>
      <c r="AA4" s="30" t="s">
        <v>678</v>
      </c>
      <c r="AB4" s="29" t="s">
        <v>22</v>
      </c>
      <c r="AC4" s="29" t="s">
        <v>23</v>
      </c>
      <c r="AD4" s="30" t="s">
        <v>24</v>
      </c>
      <c r="AE4" s="29" t="s">
        <v>25</v>
      </c>
      <c r="AF4" s="29" t="s">
        <v>6</v>
      </c>
      <c r="AG4" s="30" t="s">
        <v>26</v>
      </c>
    </row>
    <row r="5" spans="1:33" s="10" customFormat="1" ht="12.75">
      <c r="A5" s="11"/>
      <c r="B5" s="36"/>
      <c r="C5" s="54"/>
      <c r="D5" s="60"/>
      <c r="E5" s="61"/>
      <c r="F5" s="101"/>
      <c r="G5" s="60"/>
      <c r="H5" s="61"/>
      <c r="I5" s="62"/>
      <c r="J5" s="60"/>
      <c r="K5" s="61"/>
      <c r="L5" s="62"/>
      <c r="M5" s="60"/>
      <c r="N5" s="61"/>
      <c r="O5" s="62"/>
      <c r="P5" s="60"/>
      <c r="Q5" s="61"/>
      <c r="R5" s="62"/>
      <c r="S5" s="60"/>
      <c r="T5" s="61"/>
      <c r="U5" s="62"/>
      <c r="V5" s="60"/>
      <c r="W5" s="61"/>
      <c r="X5" s="62"/>
      <c r="Y5" s="60"/>
      <c r="Z5" s="61"/>
      <c r="AA5" s="62"/>
      <c r="AB5" s="60"/>
      <c r="AC5" s="61"/>
      <c r="AD5" s="62"/>
      <c r="AE5" s="60"/>
      <c r="AF5" s="61"/>
      <c r="AG5" s="62"/>
    </row>
    <row r="6" spans="1:33" s="10" customFormat="1" ht="12.75">
      <c r="A6" s="14"/>
      <c r="B6" s="37" t="s">
        <v>649</v>
      </c>
      <c r="C6" s="54"/>
      <c r="D6" s="63"/>
      <c r="E6" s="64"/>
      <c r="F6" s="102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</row>
    <row r="7" spans="1:33" s="10" customFormat="1" ht="12.75">
      <c r="A7" s="14"/>
      <c r="B7" s="13"/>
      <c r="C7" s="54"/>
      <c r="D7" s="63"/>
      <c r="E7" s="64"/>
      <c r="F7" s="102"/>
      <c r="G7" s="63"/>
      <c r="H7" s="64"/>
      <c r="I7" s="65"/>
      <c r="J7" s="63"/>
      <c r="K7" s="64"/>
      <c r="L7" s="65"/>
      <c r="M7" s="63"/>
      <c r="N7" s="64"/>
      <c r="O7" s="65"/>
      <c r="P7" s="63"/>
      <c r="Q7" s="64"/>
      <c r="R7" s="65"/>
      <c r="S7" s="63"/>
      <c r="T7" s="64"/>
      <c r="U7" s="65"/>
      <c r="V7" s="63"/>
      <c r="W7" s="64"/>
      <c r="X7" s="65"/>
      <c r="Y7" s="63"/>
      <c r="Z7" s="64"/>
      <c r="AA7" s="65"/>
      <c r="AB7" s="63"/>
      <c r="AC7" s="64"/>
      <c r="AD7" s="65"/>
      <c r="AE7" s="63"/>
      <c r="AF7" s="64"/>
      <c r="AG7" s="65"/>
    </row>
    <row r="8" spans="1:33" s="10" customFormat="1" ht="12.75">
      <c r="A8" s="17" t="s">
        <v>611</v>
      </c>
      <c r="B8" s="38" t="s">
        <v>367</v>
      </c>
      <c r="C8" s="51" t="s">
        <v>368</v>
      </c>
      <c r="D8" s="66">
        <v>222471202</v>
      </c>
      <c r="E8" s="77">
        <v>222471202</v>
      </c>
      <c r="F8" s="103">
        <f>IF($E8=0,0,($N8/$E8))</f>
        <v>1</v>
      </c>
      <c r="G8" s="66">
        <v>77575216</v>
      </c>
      <c r="H8" s="77">
        <v>222471202</v>
      </c>
      <c r="I8" s="68">
        <f>IF($AF8=0,0,($M8/$AF8))</f>
        <v>0.34869778786020134</v>
      </c>
      <c r="J8" s="66">
        <v>77575216</v>
      </c>
      <c r="K8" s="77">
        <v>197658596</v>
      </c>
      <c r="L8" s="68">
        <f>IF($K8=0,0,($M8/$K8))</f>
        <v>0.3924707428357935</v>
      </c>
      <c r="M8" s="66">
        <v>77575216</v>
      </c>
      <c r="N8" s="77">
        <v>222471202</v>
      </c>
      <c r="O8" s="68">
        <f>IF($N8=0,0,($M8/$N8))</f>
        <v>0.34869778786020134</v>
      </c>
      <c r="P8" s="66">
        <v>0</v>
      </c>
      <c r="Q8" s="77">
        <v>0</v>
      </c>
      <c r="R8" s="68">
        <f>IF($T8=0,0,($P8/$T8))</f>
        <v>0</v>
      </c>
      <c r="S8" s="66">
        <v>0</v>
      </c>
      <c r="T8" s="77">
        <v>0</v>
      </c>
      <c r="U8" s="68">
        <f>IF($T8=0,0,($V8/$T8))</f>
        <v>0</v>
      </c>
      <c r="V8" s="66">
        <v>0</v>
      </c>
      <c r="W8" s="77">
        <v>0</v>
      </c>
      <c r="X8" s="68">
        <f>IF($W8=0,0,($V8/$W8))</f>
        <v>0</v>
      </c>
      <c r="Y8" s="66">
        <v>0</v>
      </c>
      <c r="Z8" s="77">
        <v>0</v>
      </c>
      <c r="AA8" s="68">
        <f>IF($Z8=0,0,($Y8/$Z8))</f>
        <v>0</v>
      </c>
      <c r="AB8" s="66">
        <v>0</v>
      </c>
      <c r="AC8" s="77">
        <v>22508390</v>
      </c>
      <c r="AD8" s="68">
        <f>IF($AC8=0,0,($AB8/$AC8))</f>
        <v>0</v>
      </c>
      <c r="AE8" s="66">
        <v>0</v>
      </c>
      <c r="AF8" s="77">
        <v>222471202</v>
      </c>
      <c r="AG8" s="68">
        <f>IF($AF8=0,0,($AE8/$AF8))</f>
        <v>0</v>
      </c>
    </row>
    <row r="9" spans="1:33" s="10" customFormat="1" ht="12.75">
      <c r="A9" s="17" t="s">
        <v>611</v>
      </c>
      <c r="B9" s="38" t="s">
        <v>369</v>
      </c>
      <c r="C9" s="51" t="s">
        <v>370</v>
      </c>
      <c r="D9" s="66">
        <v>285665232</v>
      </c>
      <c r="E9" s="77">
        <v>383547482</v>
      </c>
      <c r="F9" s="103">
        <f>IF($E9=0,0,($N9/$E9))</f>
        <v>0.7447975685054816</v>
      </c>
      <c r="G9" s="66">
        <v>120131052</v>
      </c>
      <c r="H9" s="77">
        <v>396569986</v>
      </c>
      <c r="I9" s="68">
        <f>IF($AF9=0,0,($M9/$AF9))</f>
        <v>0.3029252244016268</v>
      </c>
      <c r="J9" s="66">
        <v>120131052</v>
      </c>
      <c r="K9" s="77">
        <v>288800066</v>
      </c>
      <c r="L9" s="68">
        <f>IF($K9=0,0,($M9/$K9))</f>
        <v>0.4159661514758795</v>
      </c>
      <c r="M9" s="66">
        <v>120131052</v>
      </c>
      <c r="N9" s="77">
        <v>285665232</v>
      </c>
      <c r="O9" s="68">
        <f>IF($N9=0,0,($M9/$N9))</f>
        <v>0.420530882106087</v>
      </c>
      <c r="P9" s="66">
        <v>0</v>
      </c>
      <c r="Q9" s="77">
        <v>0</v>
      </c>
      <c r="R9" s="68">
        <f>IF($T9=0,0,($P9/$T9))</f>
        <v>0</v>
      </c>
      <c r="S9" s="66">
        <v>0</v>
      </c>
      <c r="T9" s="77">
        <v>0</v>
      </c>
      <c r="U9" s="68">
        <f>IF($T9=0,0,($V9/$T9))</f>
        <v>0</v>
      </c>
      <c r="V9" s="66">
        <v>0</v>
      </c>
      <c r="W9" s="77">
        <v>0</v>
      </c>
      <c r="X9" s="68">
        <f>IF($W9=0,0,($V9/$W9))</f>
        <v>0</v>
      </c>
      <c r="Y9" s="66">
        <v>0</v>
      </c>
      <c r="Z9" s="77">
        <v>0</v>
      </c>
      <c r="AA9" s="68">
        <f>IF($Z9=0,0,($Y9/$Z9))</f>
        <v>0</v>
      </c>
      <c r="AB9" s="66">
        <v>0</v>
      </c>
      <c r="AC9" s="77">
        <v>177923287</v>
      </c>
      <c r="AD9" s="68">
        <f>IF($AC9=0,0,($AB9/$AC9))</f>
        <v>0</v>
      </c>
      <c r="AE9" s="66">
        <v>0</v>
      </c>
      <c r="AF9" s="77">
        <v>396569986</v>
      </c>
      <c r="AG9" s="68">
        <f>IF($AF9=0,0,($AE9/$AF9))</f>
        <v>0</v>
      </c>
    </row>
    <row r="10" spans="1:33" s="10" customFormat="1" ht="12.75">
      <c r="A10" s="17" t="s">
        <v>611</v>
      </c>
      <c r="B10" s="38" t="s">
        <v>371</v>
      </c>
      <c r="C10" s="51" t="s">
        <v>372</v>
      </c>
      <c r="D10" s="66">
        <v>222012796</v>
      </c>
      <c r="E10" s="77">
        <v>304123756</v>
      </c>
      <c r="F10" s="103">
        <f aca="true" t="shared" si="0" ref="F10:F32">IF($E10=0,0,($N10/$E10))</f>
        <v>0.730008069478137</v>
      </c>
      <c r="G10" s="66">
        <v>70675477</v>
      </c>
      <c r="H10" s="77">
        <v>291014400</v>
      </c>
      <c r="I10" s="68">
        <f aca="true" t="shared" si="1" ref="I10:I32">IF($AF10=0,0,($M10/$AF10))</f>
        <v>0.2428590372160278</v>
      </c>
      <c r="J10" s="66">
        <v>70675477</v>
      </c>
      <c r="K10" s="77">
        <v>226464400</v>
      </c>
      <c r="L10" s="68">
        <f aca="true" t="shared" si="2" ref="L10:L32">IF($K10=0,0,($M10/$K10))</f>
        <v>0.31208206234622304</v>
      </c>
      <c r="M10" s="66">
        <v>70675477</v>
      </c>
      <c r="N10" s="77">
        <v>222012796</v>
      </c>
      <c r="O10" s="68">
        <f aca="true" t="shared" si="3" ref="O10:O32">IF($N10=0,0,($M10/$N10))</f>
        <v>0.31833965552147725</v>
      </c>
      <c r="P10" s="66">
        <v>0</v>
      </c>
      <c r="Q10" s="77">
        <v>71703000</v>
      </c>
      <c r="R10" s="68">
        <f aca="true" t="shared" si="4" ref="R10:R32">IF($T10=0,0,($P10/$T10))</f>
        <v>0</v>
      </c>
      <c r="S10" s="66">
        <v>0</v>
      </c>
      <c r="T10" s="77">
        <v>71703000</v>
      </c>
      <c r="U10" s="68">
        <f aca="true" t="shared" si="5" ref="U10:U32">IF($T10=0,0,($V10/$T10))</f>
        <v>0</v>
      </c>
      <c r="V10" s="66">
        <v>0</v>
      </c>
      <c r="W10" s="77">
        <v>84287000</v>
      </c>
      <c r="X10" s="68">
        <f aca="true" t="shared" si="6" ref="X10:X32">IF($W10=0,0,($V10/$W10))</f>
        <v>0</v>
      </c>
      <c r="Y10" s="66">
        <v>69754880</v>
      </c>
      <c r="Z10" s="77">
        <v>71703000</v>
      </c>
      <c r="AA10" s="68">
        <f aca="true" t="shared" si="7" ref="AA10:AA32">IF($Z10=0,0,($Y10/$Z10))</f>
        <v>0.9728307044335662</v>
      </c>
      <c r="AB10" s="66">
        <v>70000000</v>
      </c>
      <c r="AC10" s="77">
        <v>93779772</v>
      </c>
      <c r="AD10" s="68">
        <f aca="true" t="shared" si="8" ref="AD10:AD32">IF($AC10=0,0,($AB10/$AC10))</f>
        <v>0.7464296245036723</v>
      </c>
      <c r="AE10" s="66">
        <v>5000000</v>
      </c>
      <c r="AF10" s="77">
        <v>291014400</v>
      </c>
      <c r="AG10" s="68">
        <f aca="true" t="shared" si="9" ref="AG10:AG32">IF($AF10=0,0,($AE10/$AF10))</f>
        <v>0.017181280376503707</v>
      </c>
    </row>
    <row r="11" spans="1:33" s="10" customFormat="1" ht="12.75">
      <c r="A11" s="17" t="s">
        <v>611</v>
      </c>
      <c r="B11" s="38" t="s">
        <v>373</v>
      </c>
      <c r="C11" s="51" t="s">
        <v>374</v>
      </c>
      <c r="D11" s="66">
        <v>0</v>
      </c>
      <c r="E11" s="77">
        <v>0</v>
      </c>
      <c r="F11" s="103">
        <f t="shared" si="0"/>
        <v>0</v>
      </c>
      <c r="G11" s="66">
        <v>0</v>
      </c>
      <c r="H11" s="77">
        <v>0</v>
      </c>
      <c r="I11" s="68">
        <f t="shared" si="1"/>
        <v>0</v>
      </c>
      <c r="J11" s="66">
        <v>0</v>
      </c>
      <c r="K11" s="77">
        <v>0</v>
      </c>
      <c r="L11" s="68">
        <f t="shared" si="2"/>
        <v>0</v>
      </c>
      <c r="M11" s="66">
        <v>0</v>
      </c>
      <c r="N11" s="77">
        <v>0</v>
      </c>
      <c r="O11" s="68">
        <f t="shared" si="3"/>
        <v>0</v>
      </c>
      <c r="P11" s="66">
        <v>0</v>
      </c>
      <c r="Q11" s="77">
        <v>0</v>
      </c>
      <c r="R11" s="68">
        <f t="shared" si="4"/>
        <v>0</v>
      </c>
      <c r="S11" s="66">
        <v>0</v>
      </c>
      <c r="T11" s="77">
        <v>0</v>
      </c>
      <c r="U11" s="68">
        <f t="shared" si="5"/>
        <v>0</v>
      </c>
      <c r="V11" s="66">
        <v>0</v>
      </c>
      <c r="W11" s="77">
        <v>0</v>
      </c>
      <c r="X11" s="68">
        <f t="shared" si="6"/>
        <v>0</v>
      </c>
      <c r="Y11" s="66">
        <v>0</v>
      </c>
      <c r="Z11" s="77">
        <v>0</v>
      </c>
      <c r="AA11" s="68">
        <f t="shared" si="7"/>
        <v>0</v>
      </c>
      <c r="AB11" s="66">
        <v>0</v>
      </c>
      <c r="AC11" s="77">
        <v>0</v>
      </c>
      <c r="AD11" s="68">
        <f t="shared" si="8"/>
        <v>0</v>
      </c>
      <c r="AE11" s="66">
        <v>0</v>
      </c>
      <c r="AF11" s="77">
        <v>0</v>
      </c>
      <c r="AG11" s="68">
        <f t="shared" si="9"/>
        <v>0</v>
      </c>
    </row>
    <row r="12" spans="1:33" s="10" customFormat="1" ht="12.75">
      <c r="A12" s="17" t="s">
        <v>611</v>
      </c>
      <c r="B12" s="38" t="s">
        <v>375</v>
      </c>
      <c r="C12" s="51" t="s">
        <v>376</v>
      </c>
      <c r="D12" s="66">
        <v>305616766</v>
      </c>
      <c r="E12" s="77">
        <v>378440766</v>
      </c>
      <c r="F12" s="103">
        <f t="shared" si="0"/>
        <v>0.8075682998696816</v>
      </c>
      <c r="G12" s="66">
        <v>109188426</v>
      </c>
      <c r="H12" s="77">
        <v>359988207</v>
      </c>
      <c r="I12" s="68">
        <f t="shared" si="1"/>
        <v>0.3033111193000831</v>
      </c>
      <c r="J12" s="66">
        <v>109188426</v>
      </c>
      <c r="K12" s="77">
        <v>206758450</v>
      </c>
      <c r="L12" s="68">
        <f t="shared" si="2"/>
        <v>0.5280965590523627</v>
      </c>
      <c r="M12" s="66">
        <v>109188426</v>
      </c>
      <c r="N12" s="77">
        <v>305616766</v>
      </c>
      <c r="O12" s="68">
        <f t="shared" si="3"/>
        <v>0.35727236901656106</v>
      </c>
      <c r="P12" s="66">
        <v>5350555</v>
      </c>
      <c r="Q12" s="77">
        <v>44065555</v>
      </c>
      <c r="R12" s="68">
        <f t="shared" si="4"/>
        <v>0.12142261682622629</v>
      </c>
      <c r="S12" s="66">
        <v>0</v>
      </c>
      <c r="T12" s="77">
        <v>44065555</v>
      </c>
      <c r="U12" s="68">
        <f t="shared" si="5"/>
        <v>0</v>
      </c>
      <c r="V12" s="66">
        <v>0</v>
      </c>
      <c r="W12" s="77">
        <v>29199609</v>
      </c>
      <c r="X12" s="68">
        <f t="shared" si="6"/>
        <v>0</v>
      </c>
      <c r="Y12" s="66">
        <v>33266000</v>
      </c>
      <c r="Z12" s="77">
        <v>44065555</v>
      </c>
      <c r="AA12" s="68">
        <f t="shared" si="7"/>
        <v>0.754920708476269</v>
      </c>
      <c r="AB12" s="66">
        <v>41414604</v>
      </c>
      <c r="AC12" s="77">
        <v>233019512</v>
      </c>
      <c r="AD12" s="68">
        <f t="shared" si="8"/>
        <v>0.17773019797586737</v>
      </c>
      <c r="AE12" s="66">
        <v>35515000</v>
      </c>
      <c r="AF12" s="77">
        <v>359988207</v>
      </c>
      <c r="AG12" s="68">
        <f t="shared" si="9"/>
        <v>0.09865600958422507</v>
      </c>
    </row>
    <row r="13" spans="1:33" s="10" customFormat="1" ht="12.75">
      <c r="A13" s="17" t="s">
        <v>611</v>
      </c>
      <c r="B13" s="38" t="s">
        <v>377</v>
      </c>
      <c r="C13" s="51" t="s">
        <v>378</v>
      </c>
      <c r="D13" s="66">
        <v>71562891</v>
      </c>
      <c r="E13" s="77">
        <v>71562891</v>
      </c>
      <c r="F13" s="103">
        <f t="shared" si="0"/>
        <v>1</v>
      </c>
      <c r="G13" s="66">
        <v>39464619</v>
      </c>
      <c r="H13" s="77">
        <v>73577218</v>
      </c>
      <c r="I13" s="68">
        <f t="shared" si="1"/>
        <v>0.536370089448068</v>
      </c>
      <c r="J13" s="66">
        <v>39464619</v>
      </c>
      <c r="K13" s="77">
        <v>42706298</v>
      </c>
      <c r="L13" s="68">
        <f t="shared" si="2"/>
        <v>0.9240936547579001</v>
      </c>
      <c r="M13" s="66">
        <v>39464619</v>
      </c>
      <c r="N13" s="77">
        <v>71562891</v>
      </c>
      <c r="O13" s="68">
        <f t="shared" si="3"/>
        <v>0.551467645430926</v>
      </c>
      <c r="P13" s="66">
        <v>2955000</v>
      </c>
      <c r="Q13" s="77">
        <v>32516950</v>
      </c>
      <c r="R13" s="68">
        <f t="shared" si="4"/>
        <v>0.09087568175982065</v>
      </c>
      <c r="S13" s="66">
        <v>1000000</v>
      </c>
      <c r="T13" s="77">
        <v>32516950</v>
      </c>
      <c r="U13" s="68">
        <f t="shared" si="5"/>
        <v>0.03075319179689362</v>
      </c>
      <c r="V13" s="66">
        <v>1000000</v>
      </c>
      <c r="W13" s="77">
        <v>131440155</v>
      </c>
      <c r="X13" s="68">
        <f t="shared" si="6"/>
        <v>0.00760802511226497</v>
      </c>
      <c r="Y13" s="66">
        <v>28861950</v>
      </c>
      <c r="Z13" s="77">
        <v>32516950</v>
      </c>
      <c r="AA13" s="68">
        <f t="shared" si="7"/>
        <v>0.8875970839823538</v>
      </c>
      <c r="AB13" s="66">
        <v>86659000</v>
      </c>
      <c r="AC13" s="77">
        <v>59132144</v>
      </c>
      <c r="AD13" s="68">
        <f t="shared" si="8"/>
        <v>1.465514255664398</v>
      </c>
      <c r="AE13" s="66">
        <v>49000000</v>
      </c>
      <c r="AF13" s="77">
        <v>73577218</v>
      </c>
      <c r="AG13" s="68">
        <f t="shared" si="9"/>
        <v>0.6659670116910373</v>
      </c>
    </row>
    <row r="14" spans="1:33" s="10" customFormat="1" ht="12.75">
      <c r="A14" s="17" t="s">
        <v>611</v>
      </c>
      <c r="B14" s="38" t="s">
        <v>79</v>
      </c>
      <c r="C14" s="51" t="s">
        <v>80</v>
      </c>
      <c r="D14" s="66">
        <v>1026489400</v>
      </c>
      <c r="E14" s="77">
        <v>1199168400</v>
      </c>
      <c r="F14" s="103">
        <f t="shared" si="0"/>
        <v>0.8560010420554778</v>
      </c>
      <c r="G14" s="66">
        <v>320370504</v>
      </c>
      <c r="H14" s="77">
        <v>1189501215</v>
      </c>
      <c r="I14" s="68">
        <f t="shared" si="1"/>
        <v>0.26933180055642064</v>
      </c>
      <c r="J14" s="66">
        <v>320370504</v>
      </c>
      <c r="K14" s="77">
        <v>1094069684</v>
      </c>
      <c r="L14" s="68">
        <f t="shared" si="2"/>
        <v>0.29282458757901203</v>
      </c>
      <c r="M14" s="66">
        <v>320370504</v>
      </c>
      <c r="N14" s="77">
        <v>1026489400</v>
      </c>
      <c r="O14" s="68">
        <f t="shared" si="3"/>
        <v>0.31210308065528974</v>
      </c>
      <c r="P14" s="66">
        <v>0</v>
      </c>
      <c r="Q14" s="77">
        <v>0</v>
      </c>
      <c r="R14" s="68">
        <f t="shared" si="4"/>
        <v>0</v>
      </c>
      <c r="S14" s="66">
        <v>0</v>
      </c>
      <c r="T14" s="77">
        <v>0</v>
      </c>
      <c r="U14" s="68">
        <f t="shared" si="5"/>
        <v>0</v>
      </c>
      <c r="V14" s="66">
        <v>0</v>
      </c>
      <c r="W14" s="77">
        <v>0</v>
      </c>
      <c r="X14" s="68">
        <f t="shared" si="6"/>
        <v>0</v>
      </c>
      <c r="Y14" s="66">
        <v>0</v>
      </c>
      <c r="Z14" s="77">
        <v>0</v>
      </c>
      <c r="AA14" s="68">
        <f t="shared" si="7"/>
        <v>0</v>
      </c>
      <c r="AB14" s="66">
        <v>0</v>
      </c>
      <c r="AC14" s="77">
        <v>606262368</v>
      </c>
      <c r="AD14" s="68">
        <f t="shared" si="8"/>
        <v>0</v>
      </c>
      <c r="AE14" s="66">
        <v>0</v>
      </c>
      <c r="AF14" s="77">
        <v>1189501215</v>
      </c>
      <c r="AG14" s="68">
        <f t="shared" si="9"/>
        <v>0</v>
      </c>
    </row>
    <row r="15" spans="1:33" s="10" customFormat="1" ht="12.75">
      <c r="A15" s="17" t="s">
        <v>612</v>
      </c>
      <c r="B15" s="38" t="s">
        <v>562</v>
      </c>
      <c r="C15" s="51" t="s">
        <v>563</v>
      </c>
      <c r="D15" s="66">
        <v>42134119</v>
      </c>
      <c r="E15" s="77">
        <v>300226119</v>
      </c>
      <c r="F15" s="103">
        <f t="shared" si="0"/>
        <v>0.14034128389742134</v>
      </c>
      <c r="G15" s="66">
        <v>63818140</v>
      </c>
      <c r="H15" s="77">
        <v>285360705</v>
      </c>
      <c r="I15" s="68">
        <f t="shared" si="1"/>
        <v>0.2236402520802575</v>
      </c>
      <c r="J15" s="66">
        <v>63818140</v>
      </c>
      <c r="K15" s="77">
        <v>285360705</v>
      </c>
      <c r="L15" s="68">
        <f t="shared" si="2"/>
        <v>0.2236402520802575</v>
      </c>
      <c r="M15" s="66">
        <v>63818140</v>
      </c>
      <c r="N15" s="77">
        <v>42134119</v>
      </c>
      <c r="O15" s="68">
        <f t="shared" si="3"/>
        <v>1.5146428005294237</v>
      </c>
      <c r="P15" s="66">
        <v>37000000</v>
      </c>
      <c r="Q15" s="77">
        <v>37000000</v>
      </c>
      <c r="R15" s="68">
        <f t="shared" si="4"/>
        <v>1</v>
      </c>
      <c r="S15" s="66">
        <v>0</v>
      </c>
      <c r="T15" s="77">
        <v>37000000</v>
      </c>
      <c r="U15" s="68">
        <f t="shared" si="5"/>
        <v>0</v>
      </c>
      <c r="V15" s="66">
        <v>0</v>
      </c>
      <c r="W15" s="77">
        <v>361967000</v>
      </c>
      <c r="X15" s="68">
        <f t="shared" si="6"/>
        <v>0</v>
      </c>
      <c r="Y15" s="66">
        <v>0</v>
      </c>
      <c r="Z15" s="77">
        <v>37000000</v>
      </c>
      <c r="AA15" s="68">
        <f t="shared" si="7"/>
        <v>0</v>
      </c>
      <c r="AB15" s="66">
        <v>0</v>
      </c>
      <c r="AC15" s="77">
        <v>8000000</v>
      </c>
      <c r="AD15" s="68">
        <f t="shared" si="8"/>
        <v>0</v>
      </c>
      <c r="AE15" s="66">
        <v>39900000</v>
      </c>
      <c r="AF15" s="77">
        <v>285360705</v>
      </c>
      <c r="AG15" s="68">
        <f t="shared" si="9"/>
        <v>0.13982303555074269</v>
      </c>
    </row>
    <row r="16" spans="1:33" s="34" customFormat="1" ht="12.75">
      <c r="A16" s="39"/>
      <c r="B16" s="40" t="s">
        <v>650</v>
      </c>
      <c r="C16" s="56"/>
      <c r="D16" s="69">
        <f>SUM(D8:D15)</f>
        <v>2175952406</v>
      </c>
      <c r="E16" s="78">
        <f>SUM(E8:E15)</f>
        <v>2859540616</v>
      </c>
      <c r="F16" s="104">
        <f t="shared" si="0"/>
        <v>0.7609447453989232</v>
      </c>
      <c r="G16" s="69">
        <f>SUM(G8:G15)</f>
        <v>801223434</v>
      </c>
      <c r="H16" s="78">
        <f>SUM(H8:H15)</f>
        <v>2818482933</v>
      </c>
      <c r="I16" s="71">
        <f t="shared" si="1"/>
        <v>0.28427471552832</v>
      </c>
      <c r="J16" s="69">
        <f>SUM(J8:J15)</f>
        <v>801223434</v>
      </c>
      <c r="K16" s="78">
        <f>SUM(K8:K15)</f>
        <v>2341818199</v>
      </c>
      <c r="L16" s="71">
        <f t="shared" si="2"/>
        <v>0.34213733343695824</v>
      </c>
      <c r="M16" s="69">
        <f>SUM(M8:M15)</f>
        <v>801223434</v>
      </c>
      <c r="N16" s="78">
        <f>SUM(N8:N15)</f>
        <v>2175952406</v>
      </c>
      <c r="O16" s="71">
        <f t="shared" si="3"/>
        <v>0.36821735245251497</v>
      </c>
      <c r="P16" s="69">
        <f>SUM(P8:P15)</f>
        <v>45305555</v>
      </c>
      <c r="Q16" s="78">
        <f>SUM(Q8:Q15)</f>
        <v>185285505</v>
      </c>
      <c r="R16" s="71">
        <f t="shared" si="4"/>
        <v>0.24451753524918207</v>
      </c>
      <c r="S16" s="69">
        <f>SUM(S8:S15)</f>
        <v>1000000</v>
      </c>
      <c r="T16" s="78">
        <f>SUM(T8:T15)</f>
        <v>185285505</v>
      </c>
      <c r="U16" s="71">
        <f t="shared" si="5"/>
        <v>0.0053970762580699445</v>
      </c>
      <c r="V16" s="69">
        <f>SUM(V8:V15)</f>
        <v>1000000</v>
      </c>
      <c r="W16" s="78">
        <f>SUM(W8:W15)</f>
        <v>606893764</v>
      </c>
      <c r="X16" s="71">
        <f t="shared" si="6"/>
        <v>0.0016477348414474728</v>
      </c>
      <c r="Y16" s="69">
        <f>SUM(Y8:Y15)</f>
        <v>131882830</v>
      </c>
      <c r="Z16" s="78">
        <f>SUM(Z8:Z15)</f>
        <v>185285505</v>
      </c>
      <c r="AA16" s="71">
        <f t="shared" si="7"/>
        <v>0.7117816906400746</v>
      </c>
      <c r="AB16" s="69">
        <f>SUM(AB8:AB15)</f>
        <v>198073604</v>
      </c>
      <c r="AC16" s="78">
        <f>SUM(AC8:AC15)</f>
        <v>1200625473</v>
      </c>
      <c r="AD16" s="71">
        <f t="shared" si="8"/>
        <v>0.16497534697899918</v>
      </c>
      <c r="AE16" s="69">
        <f>SUM(AE8:AE15)</f>
        <v>129415000</v>
      </c>
      <c r="AF16" s="78">
        <f>SUM(AF8:AF15)</f>
        <v>2818482933</v>
      </c>
      <c r="AG16" s="71">
        <f t="shared" si="9"/>
        <v>0.045916545558872826</v>
      </c>
    </row>
    <row r="17" spans="1:33" s="10" customFormat="1" ht="12.75">
      <c r="A17" s="17" t="s">
        <v>611</v>
      </c>
      <c r="B17" s="38" t="s">
        <v>379</v>
      </c>
      <c r="C17" s="51" t="s">
        <v>380</v>
      </c>
      <c r="D17" s="66">
        <v>218829911</v>
      </c>
      <c r="E17" s="77">
        <v>218829911</v>
      </c>
      <c r="F17" s="103">
        <f t="shared" si="0"/>
        <v>1</v>
      </c>
      <c r="G17" s="66">
        <v>62720347</v>
      </c>
      <c r="H17" s="77">
        <v>247784515</v>
      </c>
      <c r="I17" s="68">
        <f t="shared" si="1"/>
        <v>0.25312456268705896</v>
      </c>
      <c r="J17" s="66">
        <v>62720347</v>
      </c>
      <c r="K17" s="77">
        <v>183969732</v>
      </c>
      <c r="L17" s="68">
        <f t="shared" si="2"/>
        <v>0.3409275336662446</v>
      </c>
      <c r="M17" s="66">
        <v>62720347</v>
      </c>
      <c r="N17" s="77">
        <v>218829911</v>
      </c>
      <c r="O17" s="68">
        <f t="shared" si="3"/>
        <v>0.286616883009197</v>
      </c>
      <c r="P17" s="66">
        <v>0</v>
      </c>
      <c r="Q17" s="77">
        <v>0</v>
      </c>
      <c r="R17" s="68">
        <f t="shared" si="4"/>
        <v>0</v>
      </c>
      <c r="S17" s="66">
        <v>0</v>
      </c>
      <c r="T17" s="77">
        <v>0</v>
      </c>
      <c r="U17" s="68">
        <f t="shared" si="5"/>
        <v>0</v>
      </c>
      <c r="V17" s="66">
        <v>0</v>
      </c>
      <c r="W17" s="77">
        <v>611412200</v>
      </c>
      <c r="X17" s="68">
        <f t="shared" si="6"/>
        <v>0</v>
      </c>
      <c r="Y17" s="66">
        <v>0</v>
      </c>
      <c r="Z17" s="77">
        <v>0</v>
      </c>
      <c r="AA17" s="68">
        <f t="shared" si="7"/>
        <v>0</v>
      </c>
      <c r="AB17" s="66">
        <v>33625666</v>
      </c>
      <c r="AC17" s="77">
        <v>148043349</v>
      </c>
      <c r="AD17" s="68">
        <f t="shared" si="8"/>
        <v>0.22713391872808822</v>
      </c>
      <c r="AE17" s="66">
        <v>22078169</v>
      </c>
      <c r="AF17" s="77">
        <v>247784515</v>
      </c>
      <c r="AG17" s="68">
        <f t="shared" si="9"/>
        <v>0.08910229519387036</v>
      </c>
    </row>
    <row r="18" spans="1:33" s="10" customFormat="1" ht="12.75">
      <c r="A18" s="17" t="s">
        <v>611</v>
      </c>
      <c r="B18" s="38" t="s">
        <v>81</v>
      </c>
      <c r="C18" s="51" t="s">
        <v>82</v>
      </c>
      <c r="D18" s="66">
        <v>0</v>
      </c>
      <c r="E18" s="77">
        <v>0</v>
      </c>
      <c r="F18" s="103">
        <f t="shared" si="0"/>
        <v>0</v>
      </c>
      <c r="G18" s="66">
        <v>0</v>
      </c>
      <c r="H18" s="77">
        <v>0</v>
      </c>
      <c r="I18" s="68">
        <f t="shared" si="1"/>
        <v>0</v>
      </c>
      <c r="J18" s="66">
        <v>0</v>
      </c>
      <c r="K18" s="77">
        <v>0</v>
      </c>
      <c r="L18" s="68">
        <f t="shared" si="2"/>
        <v>0</v>
      </c>
      <c r="M18" s="66">
        <v>0</v>
      </c>
      <c r="N18" s="77">
        <v>0</v>
      </c>
      <c r="O18" s="68">
        <f t="shared" si="3"/>
        <v>0</v>
      </c>
      <c r="P18" s="66">
        <v>0</v>
      </c>
      <c r="Q18" s="77">
        <v>0</v>
      </c>
      <c r="R18" s="68">
        <f t="shared" si="4"/>
        <v>0</v>
      </c>
      <c r="S18" s="66">
        <v>0</v>
      </c>
      <c r="T18" s="77">
        <v>0</v>
      </c>
      <c r="U18" s="68">
        <f t="shared" si="5"/>
        <v>0</v>
      </c>
      <c r="V18" s="66">
        <v>0</v>
      </c>
      <c r="W18" s="77">
        <v>2414740213</v>
      </c>
      <c r="X18" s="68">
        <f t="shared" si="6"/>
        <v>0</v>
      </c>
      <c r="Y18" s="66">
        <v>0</v>
      </c>
      <c r="Z18" s="77">
        <v>0</v>
      </c>
      <c r="AA18" s="68">
        <f t="shared" si="7"/>
        <v>0</v>
      </c>
      <c r="AB18" s="66">
        <v>128939738</v>
      </c>
      <c r="AC18" s="77">
        <v>0</v>
      </c>
      <c r="AD18" s="68">
        <f t="shared" si="8"/>
        <v>0</v>
      </c>
      <c r="AE18" s="66">
        <v>222000000</v>
      </c>
      <c r="AF18" s="77">
        <v>0</v>
      </c>
      <c r="AG18" s="68">
        <f t="shared" si="9"/>
        <v>0</v>
      </c>
    </row>
    <row r="19" spans="1:33" s="10" customFormat="1" ht="12.75">
      <c r="A19" s="17" t="s">
        <v>611</v>
      </c>
      <c r="B19" s="38" t="s">
        <v>83</v>
      </c>
      <c r="C19" s="51" t="s">
        <v>84</v>
      </c>
      <c r="D19" s="66">
        <v>842663342</v>
      </c>
      <c r="E19" s="77">
        <v>925983292</v>
      </c>
      <c r="F19" s="103">
        <f t="shared" si="0"/>
        <v>0.9100200287415121</v>
      </c>
      <c r="G19" s="66">
        <v>262225597</v>
      </c>
      <c r="H19" s="77">
        <v>917618787</v>
      </c>
      <c r="I19" s="68">
        <f t="shared" si="1"/>
        <v>0.2857674676183368</v>
      </c>
      <c r="J19" s="66">
        <v>262225597</v>
      </c>
      <c r="K19" s="77">
        <v>677048116</v>
      </c>
      <c r="L19" s="68">
        <f t="shared" si="2"/>
        <v>0.3873071806908329</v>
      </c>
      <c r="M19" s="66">
        <v>262225597</v>
      </c>
      <c r="N19" s="77">
        <v>842663342</v>
      </c>
      <c r="O19" s="68">
        <f t="shared" si="3"/>
        <v>0.3111866672372702</v>
      </c>
      <c r="P19" s="66">
        <v>159652500</v>
      </c>
      <c r="Q19" s="77">
        <v>208479650</v>
      </c>
      <c r="R19" s="68">
        <f t="shared" si="4"/>
        <v>0.7657941674403234</v>
      </c>
      <c r="S19" s="66">
        <v>91800000</v>
      </c>
      <c r="T19" s="77">
        <v>208479650</v>
      </c>
      <c r="U19" s="68">
        <f t="shared" si="5"/>
        <v>0.44033074690983026</v>
      </c>
      <c r="V19" s="66">
        <v>91800000</v>
      </c>
      <c r="W19" s="77">
        <v>6455094428</v>
      </c>
      <c r="X19" s="68">
        <f t="shared" si="6"/>
        <v>0.014221325655873116</v>
      </c>
      <c r="Y19" s="66">
        <v>147781980</v>
      </c>
      <c r="Z19" s="77">
        <v>208479650</v>
      </c>
      <c r="AA19" s="68">
        <f t="shared" si="7"/>
        <v>0.7088556604925229</v>
      </c>
      <c r="AB19" s="66">
        <v>42563725</v>
      </c>
      <c r="AC19" s="77">
        <v>480028533</v>
      </c>
      <c r="AD19" s="68">
        <f t="shared" si="8"/>
        <v>0.08866915625617613</v>
      </c>
      <c r="AE19" s="66">
        <v>53272115</v>
      </c>
      <c r="AF19" s="77">
        <v>917618787</v>
      </c>
      <c r="AG19" s="68">
        <f t="shared" si="9"/>
        <v>0.05805473444387969</v>
      </c>
    </row>
    <row r="20" spans="1:33" s="10" customFormat="1" ht="12.75">
      <c r="A20" s="17" t="s">
        <v>611</v>
      </c>
      <c r="B20" s="38" t="s">
        <v>381</v>
      </c>
      <c r="C20" s="51" t="s">
        <v>382</v>
      </c>
      <c r="D20" s="66">
        <v>113735610</v>
      </c>
      <c r="E20" s="77">
        <v>161638610</v>
      </c>
      <c r="F20" s="103">
        <f t="shared" si="0"/>
        <v>0.7036413515310482</v>
      </c>
      <c r="G20" s="66">
        <v>62186416</v>
      </c>
      <c r="H20" s="77">
        <v>161638610</v>
      </c>
      <c r="I20" s="68">
        <f t="shared" si="1"/>
        <v>0.3847250109364341</v>
      </c>
      <c r="J20" s="66">
        <v>62186416</v>
      </c>
      <c r="K20" s="77">
        <v>135658930</v>
      </c>
      <c r="L20" s="68">
        <f t="shared" si="2"/>
        <v>0.4584026720540992</v>
      </c>
      <c r="M20" s="66">
        <v>62186416</v>
      </c>
      <c r="N20" s="77">
        <v>113735610</v>
      </c>
      <c r="O20" s="68">
        <f t="shared" si="3"/>
        <v>0.5467629355485059</v>
      </c>
      <c r="P20" s="66">
        <v>0</v>
      </c>
      <c r="Q20" s="77">
        <v>13131000</v>
      </c>
      <c r="R20" s="68">
        <f t="shared" si="4"/>
        <v>0</v>
      </c>
      <c r="S20" s="66">
        <v>0</v>
      </c>
      <c r="T20" s="77">
        <v>13131000</v>
      </c>
      <c r="U20" s="68">
        <f t="shared" si="5"/>
        <v>0</v>
      </c>
      <c r="V20" s="66">
        <v>0</v>
      </c>
      <c r="W20" s="77">
        <v>88171173</v>
      </c>
      <c r="X20" s="68">
        <f t="shared" si="6"/>
        <v>0</v>
      </c>
      <c r="Y20" s="66">
        <v>13131000</v>
      </c>
      <c r="Z20" s="77">
        <v>13131000</v>
      </c>
      <c r="AA20" s="68">
        <f t="shared" si="7"/>
        <v>1</v>
      </c>
      <c r="AB20" s="66">
        <v>77000000</v>
      </c>
      <c r="AC20" s="77">
        <v>63039332</v>
      </c>
      <c r="AD20" s="68">
        <f t="shared" si="8"/>
        <v>1.2214596436396248</v>
      </c>
      <c r="AE20" s="66">
        <v>30700000</v>
      </c>
      <c r="AF20" s="77">
        <v>161638610</v>
      </c>
      <c r="AG20" s="68">
        <f t="shared" si="9"/>
        <v>0.18992986885992152</v>
      </c>
    </row>
    <row r="21" spans="1:33" s="10" customFormat="1" ht="12.75">
      <c r="A21" s="17" t="s">
        <v>611</v>
      </c>
      <c r="B21" s="38" t="s">
        <v>383</v>
      </c>
      <c r="C21" s="51" t="s">
        <v>384</v>
      </c>
      <c r="D21" s="66">
        <v>0</v>
      </c>
      <c r="E21" s="77">
        <v>0</v>
      </c>
      <c r="F21" s="103">
        <f t="shared" si="0"/>
        <v>0</v>
      </c>
      <c r="G21" s="66">
        <v>0</v>
      </c>
      <c r="H21" s="77">
        <v>0</v>
      </c>
      <c r="I21" s="68">
        <f t="shared" si="1"/>
        <v>0</v>
      </c>
      <c r="J21" s="66">
        <v>0</v>
      </c>
      <c r="K21" s="77">
        <v>0</v>
      </c>
      <c r="L21" s="68">
        <f t="shared" si="2"/>
        <v>0</v>
      </c>
      <c r="M21" s="66">
        <v>0</v>
      </c>
      <c r="N21" s="77">
        <v>0</v>
      </c>
      <c r="O21" s="68">
        <f t="shared" si="3"/>
        <v>0</v>
      </c>
      <c r="P21" s="66">
        <v>0</v>
      </c>
      <c r="Q21" s="77">
        <v>0</v>
      </c>
      <c r="R21" s="68">
        <f t="shared" si="4"/>
        <v>0</v>
      </c>
      <c r="S21" s="66">
        <v>0</v>
      </c>
      <c r="T21" s="77">
        <v>0</v>
      </c>
      <c r="U21" s="68">
        <f t="shared" si="5"/>
        <v>0</v>
      </c>
      <c r="V21" s="66">
        <v>0</v>
      </c>
      <c r="W21" s="77">
        <v>0</v>
      </c>
      <c r="X21" s="68">
        <f t="shared" si="6"/>
        <v>0</v>
      </c>
      <c r="Y21" s="66">
        <v>0</v>
      </c>
      <c r="Z21" s="77">
        <v>0</v>
      </c>
      <c r="AA21" s="68">
        <f t="shared" si="7"/>
        <v>0</v>
      </c>
      <c r="AB21" s="66">
        <v>0</v>
      </c>
      <c r="AC21" s="77">
        <v>0</v>
      </c>
      <c r="AD21" s="68">
        <f t="shared" si="8"/>
        <v>0</v>
      </c>
      <c r="AE21" s="66">
        <v>0</v>
      </c>
      <c r="AF21" s="77">
        <v>0</v>
      </c>
      <c r="AG21" s="68">
        <f t="shared" si="9"/>
        <v>0</v>
      </c>
    </row>
    <row r="22" spans="1:33" s="10" customFormat="1" ht="12.75">
      <c r="A22" s="17" t="s">
        <v>611</v>
      </c>
      <c r="B22" s="38" t="s">
        <v>385</v>
      </c>
      <c r="C22" s="51" t="s">
        <v>386</v>
      </c>
      <c r="D22" s="66">
        <v>74860400</v>
      </c>
      <c r="E22" s="77">
        <v>299876400</v>
      </c>
      <c r="F22" s="103">
        <f t="shared" si="0"/>
        <v>0.24963751732380407</v>
      </c>
      <c r="G22" s="66">
        <v>124874794</v>
      </c>
      <c r="H22" s="77">
        <v>402176419</v>
      </c>
      <c r="I22" s="68">
        <f t="shared" si="1"/>
        <v>0.3104975530651388</v>
      </c>
      <c r="J22" s="66">
        <v>124874794</v>
      </c>
      <c r="K22" s="77">
        <v>402176419</v>
      </c>
      <c r="L22" s="68">
        <f t="shared" si="2"/>
        <v>0.3104975530651388</v>
      </c>
      <c r="M22" s="66">
        <v>124874794</v>
      </c>
      <c r="N22" s="77">
        <v>74860400</v>
      </c>
      <c r="O22" s="68">
        <f t="shared" si="3"/>
        <v>1.6681021474638127</v>
      </c>
      <c r="P22" s="66">
        <v>111749000</v>
      </c>
      <c r="Q22" s="77">
        <v>214900000</v>
      </c>
      <c r="R22" s="68">
        <f t="shared" si="4"/>
        <v>0.5200046533271289</v>
      </c>
      <c r="S22" s="66">
        <v>0</v>
      </c>
      <c r="T22" s="77">
        <v>214900000</v>
      </c>
      <c r="U22" s="68">
        <f t="shared" si="5"/>
        <v>0</v>
      </c>
      <c r="V22" s="66">
        <v>0</v>
      </c>
      <c r="W22" s="77">
        <v>259161000</v>
      </c>
      <c r="X22" s="68">
        <f t="shared" si="6"/>
        <v>0</v>
      </c>
      <c r="Y22" s="66">
        <v>186900000</v>
      </c>
      <c r="Z22" s="77">
        <v>214900000</v>
      </c>
      <c r="AA22" s="68">
        <f t="shared" si="7"/>
        <v>0.8697068403908795</v>
      </c>
      <c r="AB22" s="66">
        <v>45025400</v>
      </c>
      <c r="AC22" s="77">
        <v>42450400</v>
      </c>
      <c r="AD22" s="68">
        <f t="shared" si="8"/>
        <v>1.060659027947911</v>
      </c>
      <c r="AE22" s="66">
        <v>173484625</v>
      </c>
      <c r="AF22" s="77">
        <v>402176419</v>
      </c>
      <c r="AG22" s="68">
        <f t="shared" si="9"/>
        <v>0.4313644878318935</v>
      </c>
    </row>
    <row r="23" spans="1:33" s="10" customFormat="1" ht="12.75">
      <c r="A23" s="17" t="s">
        <v>612</v>
      </c>
      <c r="B23" s="38" t="s">
        <v>564</v>
      </c>
      <c r="C23" s="51" t="s">
        <v>565</v>
      </c>
      <c r="D23" s="66">
        <v>23612000</v>
      </c>
      <c r="E23" s="77">
        <v>325207000</v>
      </c>
      <c r="F23" s="103">
        <f t="shared" si="0"/>
        <v>0.07260606321512145</v>
      </c>
      <c r="G23" s="66">
        <v>70011176</v>
      </c>
      <c r="H23" s="77">
        <v>612461316</v>
      </c>
      <c r="I23" s="68">
        <f t="shared" si="1"/>
        <v>0.11431118043053677</v>
      </c>
      <c r="J23" s="66">
        <v>70011176</v>
      </c>
      <c r="K23" s="77">
        <v>612461316</v>
      </c>
      <c r="L23" s="68">
        <f t="shared" si="2"/>
        <v>0.11431118043053677</v>
      </c>
      <c r="M23" s="66">
        <v>70011176</v>
      </c>
      <c r="N23" s="77">
        <v>23612000</v>
      </c>
      <c r="O23" s="68">
        <f t="shared" si="3"/>
        <v>2.9650675927494494</v>
      </c>
      <c r="P23" s="66">
        <v>36007082</v>
      </c>
      <c r="Q23" s="77">
        <v>36007082</v>
      </c>
      <c r="R23" s="68">
        <f t="shared" si="4"/>
        <v>1</v>
      </c>
      <c r="S23" s="66">
        <v>0</v>
      </c>
      <c r="T23" s="77">
        <v>36007082</v>
      </c>
      <c r="U23" s="68">
        <f t="shared" si="5"/>
        <v>0</v>
      </c>
      <c r="V23" s="66">
        <v>0</v>
      </c>
      <c r="W23" s="77">
        <v>115859607</v>
      </c>
      <c r="X23" s="68">
        <f t="shared" si="6"/>
        <v>0</v>
      </c>
      <c r="Y23" s="66">
        <v>2262095</v>
      </c>
      <c r="Z23" s="77">
        <v>36007082</v>
      </c>
      <c r="AA23" s="68">
        <f t="shared" si="7"/>
        <v>0.06282361342138194</v>
      </c>
      <c r="AB23" s="66">
        <v>0</v>
      </c>
      <c r="AC23" s="77">
        <v>0</v>
      </c>
      <c r="AD23" s="68">
        <f t="shared" si="8"/>
        <v>0</v>
      </c>
      <c r="AE23" s="66">
        <v>15695252</v>
      </c>
      <c r="AF23" s="77">
        <v>612461316</v>
      </c>
      <c r="AG23" s="68">
        <f t="shared" si="9"/>
        <v>0.02562651973271729</v>
      </c>
    </row>
    <row r="24" spans="1:33" s="34" customFormat="1" ht="12.75">
      <c r="A24" s="39"/>
      <c r="B24" s="40" t="s">
        <v>651</v>
      </c>
      <c r="C24" s="56"/>
      <c r="D24" s="69">
        <f>SUM(D17:D23)</f>
        <v>1273701263</v>
      </c>
      <c r="E24" s="78">
        <f>SUM(E17:E23)</f>
        <v>1931535213</v>
      </c>
      <c r="F24" s="104">
        <f t="shared" si="0"/>
        <v>0.6594243037494134</v>
      </c>
      <c r="G24" s="69">
        <f>SUM(G17:G23)</f>
        <v>582018330</v>
      </c>
      <c r="H24" s="78">
        <f>SUM(H17:H23)</f>
        <v>2341679647</v>
      </c>
      <c r="I24" s="71">
        <f t="shared" si="1"/>
        <v>0.24854737527639278</v>
      </c>
      <c r="J24" s="69">
        <f>SUM(J17:J23)</f>
        <v>582018330</v>
      </c>
      <c r="K24" s="78">
        <f>SUM(K17:K23)</f>
        <v>2011314513</v>
      </c>
      <c r="L24" s="71">
        <f t="shared" si="2"/>
        <v>0.28937211273431507</v>
      </c>
      <c r="M24" s="69">
        <f>SUM(M17:M23)</f>
        <v>582018330</v>
      </c>
      <c r="N24" s="78">
        <f>SUM(N17:N23)</f>
        <v>1273701263</v>
      </c>
      <c r="O24" s="71">
        <f t="shared" si="3"/>
        <v>0.45695042229066235</v>
      </c>
      <c r="P24" s="69">
        <f>SUM(P17:P23)</f>
        <v>307408582</v>
      </c>
      <c r="Q24" s="78">
        <f>SUM(Q17:Q23)</f>
        <v>472517732</v>
      </c>
      <c r="R24" s="71">
        <f t="shared" si="4"/>
        <v>0.6505757587103631</v>
      </c>
      <c r="S24" s="69">
        <f>SUM(S17:S23)</f>
        <v>91800000</v>
      </c>
      <c r="T24" s="78">
        <f>SUM(T17:T23)</f>
        <v>472517732</v>
      </c>
      <c r="U24" s="71">
        <f t="shared" si="5"/>
        <v>0.1942784233968176</v>
      </c>
      <c r="V24" s="69">
        <f>SUM(V17:V23)</f>
        <v>91800000</v>
      </c>
      <c r="W24" s="78">
        <f>SUM(W17:W23)</f>
        <v>9944438621</v>
      </c>
      <c r="X24" s="71">
        <f t="shared" si="6"/>
        <v>0.009231290322024101</v>
      </c>
      <c r="Y24" s="69">
        <f>SUM(Y17:Y23)</f>
        <v>350075075</v>
      </c>
      <c r="Z24" s="78">
        <f>SUM(Z17:Z23)</f>
        <v>472517732</v>
      </c>
      <c r="AA24" s="71">
        <f t="shared" si="7"/>
        <v>0.7408718261603778</v>
      </c>
      <c r="AB24" s="69">
        <f>SUM(AB17:AB23)</f>
        <v>327154529</v>
      </c>
      <c r="AC24" s="78">
        <f>SUM(AC17:AC23)</f>
        <v>733561614</v>
      </c>
      <c r="AD24" s="71">
        <f t="shared" si="8"/>
        <v>0.4459809820419529</v>
      </c>
      <c r="AE24" s="69">
        <f>SUM(AE17:AE23)</f>
        <v>517230161</v>
      </c>
      <c r="AF24" s="78">
        <f>SUM(AF17:AF23)</f>
        <v>2341679647</v>
      </c>
      <c r="AG24" s="71">
        <f t="shared" si="9"/>
        <v>0.22087998316193247</v>
      </c>
    </row>
    <row r="25" spans="1:33" s="10" customFormat="1" ht="12.75">
      <c r="A25" s="17" t="s">
        <v>611</v>
      </c>
      <c r="B25" s="38" t="s">
        <v>387</v>
      </c>
      <c r="C25" s="51" t="s">
        <v>388</v>
      </c>
      <c r="D25" s="66">
        <v>271671954</v>
      </c>
      <c r="E25" s="77">
        <v>276668174</v>
      </c>
      <c r="F25" s="103">
        <f t="shared" si="0"/>
        <v>0.9819414718803182</v>
      </c>
      <c r="G25" s="66">
        <v>99526767</v>
      </c>
      <c r="H25" s="77">
        <v>274537367</v>
      </c>
      <c r="I25" s="68">
        <f t="shared" si="1"/>
        <v>0.36252539349224544</v>
      </c>
      <c r="J25" s="66">
        <v>99526767</v>
      </c>
      <c r="K25" s="77">
        <v>192069066</v>
      </c>
      <c r="L25" s="68">
        <f t="shared" si="2"/>
        <v>0.518182178279557</v>
      </c>
      <c r="M25" s="66">
        <v>99526767</v>
      </c>
      <c r="N25" s="77">
        <v>271671954</v>
      </c>
      <c r="O25" s="68">
        <f t="shared" si="3"/>
        <v>0.36634906744919277</v>
      </c>
      <c r="P25" s="66">
        <v>0</v>
      </c>
      <c r="Q25" s="77">
        <v>0</v>
      </c>
      <c r="R25" s="68">
        <f t="shared" si="4"/>
        <v>0</v>
      </c>
      <c r="S25" s="66">
        <v>0</v>
      </c>
      <c r="T25" s="77">
        <v>0</v>
      </c>
      <c r="U25" s="68">
        <f t="shared" si="5"/>
        <v>0</v>
      </c>
      <c r="V25" s="66">
        <v>0</v>
      </c>
      <c r="W25" s="77">
        <v>0</v>
      </c>
      <c r="X25" s="68">
        <f t="shared" si="6"/>
        <v>0</v>
      </c>
      <c r="Y25" s="66">
        <v>0</v>
      </c>
      <c r="Z25" s="77">
        <v>0</v>
      </c>
      <c r="AA25" s="68">
        <f t="shared" si="7"/>
        <v>0</v>
      </c>
      <c r="AB25" s="66">
        <v>0</v>
      </c>
      <c r="AC25" s="77">
        <v>109648443</v>
      </c>
      <c r="AD25" s="68">
        <f t="shared" si="8"/>
        <v>0</v>
      </c>
      <c r="AE25" s="66">
        <v>0</v>
      </c>
      <c r="AF25" s="77">
        <v>274537367</v>
      </c>
      <c r="AG25" s="68">
        <f t="shared" si="9"/>
        <v>0</v>
      </c>
    </row>
    <row r="26" spans="1:33" s="10" customFormat="1" ht="12.75">
      <c r="A26" s="17" t="s">
        <v>611</v>
      </c>
      <c r="B26" s="38" t="s">
        <v>85</v>
      </c>
      <c r="C26" s="51" t="s">
        <v>86</v>
      </c>
      <c r="D26" s="66">
        <v>1021779370</v>
      </c>
      <c r="E26" s="77">
        <v>1320401370</v>
      </c>
      <c r="F26" s="103">
        <f t="shared" si="0"/>
        <v>0.7738399801872365</v>
      </c>
      <c r="G26" s="66">
        <v>385973583</v>
      </c>
      <c r="H26" s="77">
        <v>1587769115</v>
      </c>
      <c r="I26" s="68">
        <f t="shared" si="1"/>
        <v>0.24309175644848086</v>
      </c>
      <c r="J26" s="66">
        <v>385973583</v>
      </c>
      <c r="K26" s="77">
        <v>1264248247</v>
      </c>
      <c r="L26" s="68">
        <f t="shared" si="2"/>
        <v>0.30529888723666154</v>
      </c>
      <c r="M26" s="66">
        <v>385973583</v>
      </c>
      <c r="N26" s="77">
        <v>1021779370</v>
      </c>
      <c r="O26" s="68">
        <f t="shared" si="3"/>
        <v>0.37774650216318223</v>
      </c>
      <c r="P26" s="66">
        <v>388167503</v>
      </c>
      <c r="Q26" s="77">
        <v>640400269</v>
      </c>
      <c r="R26" s="68">
        <f t="shared" si="4"/>
        <v>0.6061326357750172</v>
      </c>
      <c r="S26" s="66">
        <v>120753946</v>
      </c>
      <c r="T26" s="77">
        <v>640400269</v>
      </c>
      <c r="U26" s="68">
        <f t="shared" si="5"/>
        <v>0.18856011130126493</v>
      </c>
      <c r="V26" s="66">
        <v>120753946</v>
      </c>
      <c r="W26" s="77">
        <v>6271313000</v>
      </c>
      <c r="X26" s="68">
        <f t="shared" si="6"/>
        <v>0.019254970370638492</v>
      </c>
      <c r="Y26" s="66">
        <v>27315247</v>
      </c>
      <c r="Z26" s="77">
        <v>640400269</v>
      </c>
      <c r="AA26" s="68">
        <f t="shared" si="7"/>
        <v>0.04265339713653368</v>
      </c>
      <c r="AB26" s="66">
        <v>59913000</v>
      </c>
      <c r="AC26" s="77">
        <v>524333618</v>
      </c>
      <c r="AD26" s="68">
        <f t="shared" si="8"/>
        <v>0.11426503650200816</v>
      </c>
      <c r="AE26" s="66">
        <v>133500000</v>
      </c>
      <c r="AF26" s="77">
        <v>1587769115</v>
      </c>
      <c r="AG26" s="68">
        <f t="shared" si="9"/>
        <v>0.08408023480164495</v>
      </c>
    </row>
    <row r="27" spans="1:33" s="10" customFormat="1" ht="12.75">
      <c r="A27" s="17" t="s">
        <v>611</v>
      </c>
      <c r="B27" s="38" t="s">
        <v>389</v>
      </c>
      <c r="C27" s="51" t="s">
        <v>390</v>
      </c>
      <c r="D27" s="66">
        <v>0</v>
      </c>
      <c r="E27" s="77">
        <v>0</v>
      </c>
      <c r="F27" s="103">
        <f t="shared" si="0"/>
        <v>0</v>
      </c>
      <c r="G27" s="66">
        <v>0</v>
      </c>
      <c r="H27" s="77">
        <v>0</v>
      </c>
      <c r="I27" s="68">
        <f t="shared" si="1"/>
        <v>0</v>
      </c>
      <c r="J27" s="66">
        <v>0</v>
      </c>
      <c r="K27" s="77">
        <v>0</v>
      </c>
      <c r="L27" s="68">
        <f t="shared" si="2"/>
        <v>0</v>
      </c>
      <c r="M27" s="66">
        <v>0</v>
      </c>
      <c r="N27" s="77">
        <v>0</v>
      </c>
      <c r="O27" s="68">
        <f t="shared" si="3"/>
        <v>0</v>
      </c>
      <c r="P27" s="66">
        <v>0</v>
      </c>
      <c r="Q27" s="77">
        <v>0</v>
      </c>
      <c r="R27" s="68">
        <f t="shared" si="4"/>
        <v>0</v>
      </c>
      <c r="S27" s="66">
        <v>0</v>
      </c>
      <c r="T27" s="77">
        <v>0</v>
      </c>
      <c r="U27" s="68">
        <f t="shared" si="5"/>
        <v>0</v>
      </c>
      <c r="V27" s="66">
        <v>0</v>
      </c>
      <c r="W27" s="77">
        <v>0</v>
      </c>
      <c r="X27" s="68">
        <f t="shared" si="6"/>
        <v>0</v>
      </c>
      <c r="Y27" s="66">
        <v>0</v>
      </c>
      <c r="Z27" s="77">
        <v>0</v>
      </c>
      <c r="AA27" s="68">
        <f t="shared" si="7"/>
        <v>0</v>
      </c>
      <c r="AB27" s="66">
        <v>0</v>
      </c>
      <c r="AC27" s="77">
        <v>0</v>
      </c>
      <c r="AD27" s="68">
        <f t="shared" si="8"/>
        <v>0</v>
      </c>
      <c r="AE27" s="66">
        <v>0</v>
      </c>
      <c r="AF27" s="77">
        <v>0</v>
      </c>
      <c r="AG27" s="68">
        <f t="shared" si="9"/>
        <v>0</v>
      </c>
    </row>
    <row r="28" spans="1:33" s="10" customFormat="1" ht="12.75">
      <c r="A28" s="17" t="s">
        <v>611</v>
      </c>
      <c r="B28" s="38" t="s">
        <v>391</v>
      </c>
      <c r="C28" s="51" t="s">
        <v>392</v>
      </c>
      <c r="D28" s="66">
        <v>263751520</v>
      </c>
      <c r="E28" s="77">
        <v>509342520</v>
      </c>
      <c r="F28" s="103">
        <f t="shared" si="0"/>
        <v>0.5178274140552805</v>
      </c>
      <c r="G28" s="66">
        <v>171092584</v>
      </c>
      <c r="H28" s="77">
        <v>377258087</v>
      </c>
      <c r="I28" s="68">
        <f t="shared" si="1"/>
        <v>0.453516014356506</v>
      </c>
      <c r="J28" s="66">
        <v>171092584</v>
      </c>
      <c r="K28" s="77">
        <v>321733308</v>
      </c>
      <c r="L28" s="68">
        <f t="shared" si="2"/>
        <v>0.5317838711309306</v>
      </c>
      <c r="M28" s="66">
        <v>171092584</v>
      </c>
      <c r="N28" s="77">
        <v>263751520</v>
      </c>
      <c r="O28" s="68">
        <f t="shared" si="3"/>
        <v>0.6486885231978947</v>
      </c>
      <c r="P28" s="66">
        <v>0</v>
      </c>
      <c r="Q28" s="77">
        <v>0</v>
      </c>
      <c r="R28" s="68">
        <f t="shared" si="4"/>
        <v>0</v>
      </c>
      <c r="S28" s="66">
        <v>0</v>
      </c>
      <c r="T28" s="77">
        <v>0</v>
      </c>
      <c r="U28" s="68">
        <f t="shared" si="5"/>
        <v>0</v>
      </c>
      <c r="V28" s="66">
        <v>0</v>
      </c>
      <c r="W28" s="77">
        <v>1014433782</v>
      </c>
      <c r="X28" s="68">
        <f t="shared" si="6"/>
        <v>0</v>
      </c>
      <c r="Y28" s="66">
        <v>0</v>
      </c>
      <c r="Z28" s="77">
        <v>0</v>
      </c>
      <c r="AA28" s="68">
        <f t="shared" si="7"/>
        <v>0</v>
      </c>
      <c r="AB28" s="66">
        <v>25438527</v>
      </c>
      <c r="AC28" s="77">
        <v>34618850</v>
      </c>
      <c r="AD28" s="68">
        <f t="shared" si="8"/>
        <v>0.7348172166319794</v>
      </c>
      <c r="AE28" s="66">
        <v>66836277</v>
      </c>
      <c r="AF28" s="77">
        <v>377258087</v>
      </c>
      <c r="AG28" s="68">
        <f t="shared" si="9"/>
        <v>0.17716327178428384</v>
      </c>
    </row>
    <row r="29" spans="1:33" s="10" customFormat="1" ht="12.75">
      <c r="A29" s="17" t="s">
        <v>611</v>
      </c>
      <c r="B29" s="38" t="s">
        <v>393</v>
      </c>
      <c r="C29" s="51" t="s">
        <v>394</v>
      </c>
      <c r="D29" s="66">
        <v>614465</v>
      </c>
      <c r="E29" s="77">
        <v>1160994</v>
      </c>
      <c r="F29" s="103">
        <f t="shared" si="0"/>
        <v>0.5292576878088948</v>
      </c>
      <c r="G29" s="66">
        <v>225144</v>
      </c>
      <c r="H29" s="77">
        <v>645988</v>
      </c>
      <c r="I29" s="68">
        <f t="shared" si="1"/>
        <v>0.3485265980173006</v>
      </c>
      <c r="J29" s="66">
        <v>225144</v>
      </c>
      <c r="K29" s="77">
        <v>554988</v>
      </c>
      <c r="L29" s="68">
        <f t="shared" si="2"/>
        <v>0.40567363618672836</v>
      </c>
      <c r="M29" s="66">
        <v>225144</v>
      </c>
      <c r="N29" s="77">
        <v>614465</v>
      </c>
      <c r="O29" s="68">
        <f t="shared" si="3"/>
        <v>0.3664065487863426</v>
      </c>
      <c r="P29" s="66">
        <v>0</v>
      </c>
      <c r="Q29" s="77">
        <v>681258</v>
      </c>
      <c r="R29" s="68">
        <f t="shared" si="4"/>
        <v>0</v>
      </c>
      <c r="S29" s="66">
        <v>0</v>
      </c>
      <c r="T29" s="77">
        <v>681258</v>
      </c>
      <c r="U29" s="68">
        <f t="shared" si="5"/>
        <v>0</v>
      </c>
      <c r="V29" s="66">
        <v>0</v>
      </c>
      <c r="W29" s="77">
        <v>0</v>
      </c>
      <c r="X29" s="68">
        <f t="shared" si="6"/>
        <v>0</v>
      </c>
      <c r="Y29" s="66">
        <v>657058</v>
      </c>
      <c r="Z29" s="77">
        <v>681258</v>
      </c>
      <c r="AA29" s="68">
        <f t="shared" si="7"/>
        <v>0.9644774813653565</v>
      </c>
      <c r="AB29" s="66">
        <v>0</v>
      </c>
      <c r="AC29" s="77">
        <v>14183</v>
      </c>
      <c r="AD29" s="68">
        <f t="shared" si="8"/>
        <v>0</v>
      </c>
      <c r="AE29" s="66">
        <v>0</v>
      </c>
      <c r="AF29" s="77">
        <v>645988</v>
      </c>
      <c r="AG29" s="68">
        <f t="shared" si="9"/>
        <v>0</v>
      </c>
    </row>
    <row r="30" spans="1:33" s="10" customFormat="1" ht="12.75">
      <c r="A30" s="17" t="s">
        <v>612</v>
      </c>
      <c r="B30" s="38" t="s">
        <v>566</v>
      </c>
      <c r="C30" s="51" t="s">
        <v>567</v>
      </c>
      <c r="D30" s="66">
        <v>3908000</v>
      </c>
      <c r="E30" s="77">
        <v>176572000</v>
      </c>
      <c r="F30" s="103">
        <f t="shared" si="0"/>
        <v>0.02213261445755839</v>
      </c>
      <c r="G30" s="66">
        <v>72092597</v>
      </c>
      <c r="H30" s="77">
        <v>160071999</v>
      </c>
      <c r="I30" s="68">
        <f t="shared" si="1"/>
        <v>0.45037606483567433</v>
      </c>
      <c r="J30" s="66">
        <v>72092597</v>
      </c>
      <c r="K30" s="77">
        <v>160071999</v>
      </c>
      <c r="L30" s="68">
        <f t="shared" si="2"/>
        <v>0.45037606483567433</v>
      </c>
      <c r="M30" s="66">
        <v>72092597</v>
      </c>
      <c r="N30" s="77">
        <v>3908000</v>
      </c>
      <c r="O30" s="68">
        <f t="shared" si="3"/>
        <v>18.447440378710336</v>
      </c>
      <c r="P30" s="66">
        <v>16500000</v>
      </c>
      <c r="Q30" s="77">
        <v>16500000</v>
      </c>
      <c r="R30" s="68">
        <f t="shared" si="4"/>
        <v>1</v>
      </c>
      <c r="S30" s="66">
        <v>0</v>
      </c>
      <c r="T30" s="77">
        <v>16500000</v>
      </c>
      <c r="U30" s="68">
        <f t="shared" si="5"/>
        <v>0</v>
      </c>
      <c r="V30" s="66">
        <v>0</v>
      </c>
      <c r="W30" s="77">
        <v>294977984</v>
      </c>
      <c r="X30" s="68">
        <f t="shared" si="6"/>
        <v>0</v>
      </c>
      <c r="Y30" s="66">
        <v>7000000</v>
      </c>
      <c r="Z30" s="77">
        <v>16500000</v>
      </c>
      <c r="AA30" s="68">
        <f t="shared" si="7"/>
        <v>0.42424242424242425</v>
      </c>
      <c r="AB30" s="66">
        <v>39755935</v>
      </c>
      <c r="AC30" s="77">
        <v>0</v>
      </c>
      <c r="AD30" s="68">
        <f t="shared" si="8"/>
        <v>0</v>
      </c>
      <c r="AE30" s="66">
        <v>15000000</v>
      </c>
      <c r="AF30" s="77">
        <v>160071999</v>
      </c>
      <c r="AG30" s="68">
        <f t="shared" si="9"/>
        <v>0.09370783206124639</v>
      </c>
    </row>
    <row r="31" spans="1:33" s="34" customFormat="1" ht="12.75">
      <c r="A31" s="39"/>
      <c r="B31" s="40" t="s">
        <v>652</v>
      </c>
      <c r="C31" s="56"/>
      <c r="D31" s="69">
        <f>SUM(D25:D30)</f>
        <v>1561725309</v>
      </c>
      <c r="E31" s="78">
        <f>SUM(E25:E30)</f>
        <v>2284145058</v>
      </c>
      <c r="F31" s="104">
        <f t="shared" si="0"/>
        <v>0.6837242247510534</v>
      </c>
      <c r="G31" s="69">
        <f>SUM(G25:G30)</f>
        <v>728910675</v>
      </c>
      <c r="H31" s="78">
        <f>SUM(H25:H30)</f>
        <v>2400282556</v>
      </c>
      <c r="I31" s="71">
        <f t="shared" si="1"/>
        <v>0.30367702884726544</v>
      </c>
      <c r="J31" s="69">
        <f>SUM(J25:J30)</f>
        <v>728910675</v>
      </c>
      <c r="K31" s="78">
        <f>SUM(K25:K30)</f>
        <v>1938677608</v>
      </c>
      <c r="L31" s="71">
        <f t="shared" si="2"/>
        <v>0.37598343942908946</v>
      </c>
      <c r="M31" s="69">
        <f>SUM(M25:M30)</f>
        <v>728910675</v>
      </c>
      <c r="N31" s="78">
        <f>SUM(N25:N30)</f>
        <v>1561725309</v>
      </c>
      <c r="O31" s="71">
        <f t="shared" si="3"/>
        <v>0.466734239881618</v>
      </c>
      <c r="P31" s="69">
        <f>SUM(P25:P30)</f>
        <v>404667503</v>
      </c>
      <c r="Q31" s="78">
        <f>SUM(Q25:Q30)</f>
        <v>657581527</v>
      </c>
      <c r="R31" s="71">
        <f t="shared" si="4"/>
        <v>0.6153875776379588</v>
      </c>
      <c r="S31" s="69">
        <f>SUM(S25:S30)</f>
        <v>120753946</v>
      </c>
      <c r="T31" s="78">
        <f>SUM(T25:T30)</f>
        <v>657581527</v>
      </c>
      <c r="U31" s="71">
        <f t="shared" si="5"/>
        <v>0.18363342192853296</v>
      </c>
      <c r="V31" s="69">
        <f>SUM(V25:V30)</f>
        <v>120753946</v>
      </c>
      <c r="W31" s="78">
        <f>SUM(W25:W30)</f>
        <v>7580724766</v>
      </c>
      <c r="X31" s="71">
        <f t="shared" si="6"/>
        <v>0.01592907666844582</v>
      </c>
      <c r="Y31" s="69">
        <f>SUM(Y25:Y30)</f>
        <v>34972305</v>
      </c>
      <c r="Z31" s="78">
        <f>SUM(Z25:Z30)</f>
        <v>657581527</v>
      </c>
      <c r="AA31" s="71">
        <f t="shared" si="7"/>
        <v>0.053183223013501715</v>
      </c>
      <c r="AB31" s="69">
        <f>SUM(AB25:AB30)</f>
        <v>125107462</v>
      </c>
      <c r="AC31" s="78">
        <f>SUM(AC25:AC30)</f>
        <v>668615094</v>
      </c>
      <c r="AD31" s="71">
        <f t="shared" si="8"/>
        <v>0.18711432500206165</v>
      </c>
      <c r="AE31" s="69">
        <f>SUM(AE25:AE30)</f>
        <v>215336277</v>
      </c>
      <c r="AF31" s="78">
        <f>SUM(AF25:AF30)</f>
        <v>2400282556</v>
      </c>
      <c r="AG31" s="71">
        <f t="shared" si="9"/>
        <v>0.08971288670232706</v>
      </c>
    </row>
    <row r="32" spans="1:33" s="34" customFormat="1" ht="12.75">
      <c r="A32" s="39"/>
      <c r="B32" s="40" t="s">
        <v>653</v>
      </c>
      <c r="C32" s="56"/>
      <c r="D32" s="69">
        <f>SUM(D8:D15,D17:D23,D25:D30)</f>
        <v>5011378978</v>
      </c>
      <c r="E32" s="78">
        <f>SUM(E8:E15,E17:E23,E25:E30)</f>
        <v>7075220887</v>
      </c>
      <c r="F32" s="104">
        <f t="shared" si="0"/>
        <v>0.7083000033550755</v>
      </c>
      <c r="G32" s="69">
        <f>SUM(G8:G15,G17:G23,G25:G30)</f>
        <v>2112152439</v>
      </c>
      <c r="H32" s="78">
        <f>SUM(H8:H15,H17:H23,H25:H30)</f>
        <v>7560445136</v>
      </c>
      <c r="I32" s="71">
        <f t="shared" si="1"/>
        <v>0.279368793901132</v>
      </c>
      <c r="J32" s="69">
        <f>SUM(J8:J15,J17:J23,J25:J30)</f>
        <v>2112152439</v>
      </c>
      <c r="K32" s="78">
        <f>SUM(K8:K15,K17:K23,K25:K30)</f>
        <v>6291810320</v>
      </c>
      <c r="L32" s="71">
        <f t="shared" si="2"/>
        <v>0.33569868314148416</v>
      </c>
      <c r="M32" s="69">
        <f>SUM(M8:M15,M17:M23,M25:M30)</f>
        <v>2112152439</v>
      </c>
      <c r="N32" s="78">
        <f>SUM(N8:N15,N17:N23,N25:N30)</f>
        <v>5011378978</v>
      </c>
      <c r="O32" s="71">
        <f t="shared" si="3"/>
        <v>0.42147130525796767</v>
      </c>
      <c r="P32" s="69">
        <f>SUM(P8:P15,P17:P23,P25:P30)</f>
        <v>757381640</v>
      </c>
      <c r="Q32" s="78">
        <f>SUM(Q8:Q15,Q17:Q23,Q25:Q30)</f>
        <v>1315384764</v>
      </c>
      <c r="R32" s="71">
        <f t="shared" si="4"/>
        <v>0.5757871466420604</v>
      </c>
      <c r="S32" s="69">
        <f>SUM(S8:S15,S17:S23,S25:S30)</f>
        <v>213553946</v>
      </c>
      <c r="T32" s="78">
        <f>SUM(T8:T15,T17:T23,T25:T30)</f>
        <v>1315384764</v>
      </c>
      <c r="U32" s="71">
        <f t="shared" si="5"/>
        <v>0.16235093475660783</v>
      </c>
      <c r="V32" s="69">
        <f>SUM(V8:V15,V17:V23,V25:V30)</f>
        <v>213553946</v>
      </c>
      <c r="W32" s="78">
        <f>SUM(W8:W15,W17:W23,W25:W30)</f>
        <v>18132057151</v>
      </c>
      <c r="X32" s="71">
        <f t="shared" si="6"/>
        <v>0.011777700909586108</v>
      </c>
      <c r="Y32" s="69">
        <f>SUM(Y8:Y15,Y17:Y23,Y25:Y30)</f>
        <v>516930210</v>
      </c>
      <c r="Z32" s="78">
        <f>SUM(Z8:Z15,Z17:Z23,Z25:Z30)</f>
        <v>1315384764</v>
      </c>
      <c r="AA32" s="71">
        <f t="shared" si="7"/>
        <v>0.39298783454663766</v>
      </c>
      <c r="AB32" s="69">
        <f>SUM(AB8:AB15,AB17:AB23,AB25:AB30)</f>
        <v>650335595</v>
      </c>
      <c r="AC32" s="78">
        <f>SUM(AC8:AC15,AC17:AC23,AC25:AC30)</f>
        <v>2602802181</v>
      </c>
      <c r="AD32" s="71">
        <f t="shared" si="8"/>
        <v>0.24985978563693234</v>
      </c>
      <c r="AE32" s="69">
        <f>SUM(AE8:AE15,AE17:AE23,AE25:AE30)</f>
        <v>861981438</v>
      </c>
      <c r="AF32" s="78">
        <f>SUM(AF8:AF15,AF17:AF23,AF25:AF30)</f>
        <v>7560445136</v>
      </c>
      <c r="AG32" s="71">
        <f t="shared" si="9"/>
        <v>0.11401199565559549</v>
      </c>
    </row>
    <row r="33" spans="1:33" s="10" customFormat="1" ht="12.75">
      <c r="A33" s="41"/>
      <c r="B33" s="42"/>
      <c r="C33" s="43"/>
      <c r="D33" s="97"/>
      <c r="E33" s="98"/>
      <c r="F33" s="110"/>
      <c r="G33" s="97"/>
      <c r="H33" s="98"/>
      <c r="I33" s="100"/>
      <c r="J33" s="97"/>
      <c r="K33" s="98"/>
      <c r="L33" s="100"/>
      <c r="M33" s="97"/>
      <c r="N33" s="98"/>
      <c r="O33" s="100"/>
      <c r="P33" s="97"/>
      <c r="Q33" s="98"/>
      <c r="R33" s="100"/>
      <c r="S33" s="97"/>
      <c r="T33" s="98"/>
      <c r="U33" s="100"/>
      <c r="V33" s="97"/>
      <c r="W33" s="98"/>
      <c r="X33" s="100"/>
      <c r="Y33" s="97"/>
      <c r="Z33" s="98"/>
      <c r="AA33" s="100"/>
      <c r="AB33" s="97"/>
      <c r="AC33" s="98"/>
      <c r="AD33" s="100"/>
      <c r="AE33" s="97"/>
      <c r="AF33" s="98"/>
      <c r="AG33" s="100"/>
    </row>
    <row r="34" spans="1:33" s="10" customFormat="1" ht="12.75">
      <c r="A34" s="26"/>
      <c r="B34" s="123" t="s">
        <v>46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</row>
    <row r="35" spans="1:33" ht="12.75">
      <c r="A35" s="2"/>
      <c r="B35" s="2"/>
      <c r="C35" s="5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.75">
      <c r="A36" s="2"/>
      <c r="B36" s="2"/>
      <c r="C36" s="5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2.75">
      <c r="A37" s="2"/>
      <c r="B37" s="2"/>
      <c r="C37" s="5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.75">
      <c r="A38" s="2"/>
      <c r="B38" s="2"/>
      <c r="C38" s="5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.75">
      <c r="A39" s="2"/>
      <c r="B39" s="2"/>
      <c r="C39" s="5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.75">
      <c r="A40" s="2"/>
      <c r="B40" s="2"/>
      <c r="C40" s="5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.75">
      <c r="A41" s="2"/>
      <c r="B41" s="2"/>
      <c r="C41" s="5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.75">
      <c r="A42" s="2"/>
      <c r="B42" s="2"/>
      <c r="C42" s="5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.75">
      <c r="A43" s="2"/>
      <c r="B43" s="2"/>
      <c r="C43" s="5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.75">
      <c r="A44" s="2"/>
      <c r="B44" s="2"/>
      <c r="C44" s="5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.75">
      <c r="A45" s="2"/>
      <c r="B45" s="2"/>
      <c r="C45" s="5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.75">
      <c r="A46" s="2"/>
      <c r="B46" s="2"/>
      <c r="C46" s="5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.75">
      <c r="A47" s="2"/>
      <c r="B47" s="2"/>
      <c r="C47" s="5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.75">
      <c r="A48" s="2"/>
      <c r="B48" s="2"/>
      <c r="C48" s="5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.75">
      <c r="A49" s="2"/>
      <c r="B49" s="2"/>
      <c r="C49" s="5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.75">
      <c r="A50" s="2"/>
      <c r="B50" s="2"/>
      <c r="C50" s="5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.75">
      <c r="A51" s="2"/>
      <c r="B51" s="2"/>
      <c r="C51" s="5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>
      <c r="A52" s="2"/>
      <c r="B52" s="2"/>
      <c r="C52" s="5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.75">
      <c r="A53" s="2"/>
      <c r="B53" s="2"/>
      <c r="C53" s="5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.75">
      <c r="A54" s="2"/>
      <c r="B54" s="2"/>
      <c r="C54" s="5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.75">
      <c r="A55" s="2"/>
      <c r="B55" s="2"/>
      <c r="C55" s="5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.75">
      <c r="A56" s="2"/>
      <c r="B56" s="2"/>
      <c r="C56" s="5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.75">
      <c r="A57" s="2"/>
      <c r="B57" s="2"/>
      <c r="C57" s="5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.75">
      <c r="A58" s="2"/>
      <c r="B58" s="2"/>
      <c r="C58" s="5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.75">
      <c r="A59" s="2"/>
      <c r="B59" s="2"/>
      <c r="C59" s="5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.75">
      <c r="A60" s="2"/>
      <c r="B60" s="2"/>
      <c r="C60" s="5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.75">
      <c r="A61" s="2"/>
      <c r="B61" s="2"/>
      <c r="C61" s="5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.75">
      <c r="A62" s="2"/>
      <c r="B62" s="2"/>
      <c r="C62" s="5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.75">
      <c r="A63" s="2"/>
      <c r="B63" s="2"/>
      <c r="C63" s="5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.75">
      <c r="A64" s="2"/>
      <c r="B64" s="2"/>
      <c r="C64" s="5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.75">
      <c r="A65" s="2"/>
      <c r="B65" s="2"/>
      <c r="C65" s="5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.75">
      <c r="A66" s="2"/>
      <c r="B66" s="2"/>
      <c r="C66" s="5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.75">
      <c r="A67" s="2"/>
      <c r="B67" s="2"/>
      <c r="C67" s="5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.75">
      <c r="A68" s="2"/>
      <c r="B68" s="2"/>
      <c r="C68" s="5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.75">
      <c r="A69" s="2"/>
      <c r="B69" s="2"/>
      <c r="C69" s="5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.75">
      <c r="A70" s="2"/>
      <c r="B70" s="2"/>
      <c r="C70" s="5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.75">
      <c r="A71" s="2"/>
      <c r="B71" s="2"/>
      <c r="C71" s="5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.75">
      <c r="A72" s="2"/>
      <c r="B72" s="2"/>
      <c r="C72" s="5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.75">
      <c r="A73" s="2"/>
      <c r="B73" s="2"/>
      <c r="C73" s="5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.75">
      <c r="A74" s="2"/>
      <c r="B74" s="2"/>
      <c r="C74" s="5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.75">
      <c r="A75" s="2"/>
      <c r="B75" s="2"/>
      <c r="C75" s="5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.75">
      <c r="A76" s="2"/>
      <c r="B76" s="2"/>
      <c r="C76" s="5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.75">
      <c r="A77" s="2"/>
      <c r="B77" s="2"/>
      <c r="C77" s="5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.75">
      <c r="A78" s="2"/>
      <c r="B78" s="2"/>
      <c r="C78" s="5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.75">
      <c r="A79" s="2"/>
      <c r="B79" s="2"/>
      <c r="C79" s="5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.75">
      <c r="A80" s="2"/>
      <c r="B80" s="2"/>
      <c r="C80" s="5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.75">
      <c r="A81" s="2"/>
      <c r="B81" s="2"/>
      <c r="C81" s="5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.75">
      <c r="A82" s="2"/>
      <c r="B82" s="2"/>
      <c r="C82" s="5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</sheetData>
  <sheetProtection password="F954" sheet="1" objects="1" scenarios="1"/>
  <mergeCells count="3">
    <mergeCell ref="B2:AG2"/>
    <mergeCell ref="B34:AG34"/>
    <mergeCell ref="B3:AG3"/>
  </mergeCells>
  <printOptions horizontalCentered="1"/>
  <pageMargins left="0.03937007874015748" right="0.03937007874015748" top="0.31496062992125984" bottom="0.15748031496062992" header="0.31496062992125984" footer="0.15748031496062992"/>
  <pageSetup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10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55" customWidth="1"/>
    <col min="4" max="5" width="10.7109375" style="3" hidden="1" customWidth="1"/>
    <col min="6" max="6" width="8.7109375" style="3" customWidth="1"/>
    <col min="7" max="8" width="10.7109375" style="3" hidden="1" customWidth="1"/>
    <col min="9" max="9" width="8.7109375" style="3" customWidth="1"/>
    <col min="10" max="11" width="10.7109375" style="3" hidden="1" customWidth="1"/>
    <col min="12" max="12" width="8.7109375" style="3" customWidth="1"/>
    <col min="13" max="14" width="10.7109375" style="3" hidden="1" customWidth="1"/>
    <col min="15" max="15" width="8.7109375" style="3" customWidth="1"/>
    <col min="16" max="16" width="10.7109375" style="3" hidden="1" customWidth="1"/>
    <col min="17" max="17" width="11.7109375" style="3" hidden="1" customWidth="1"/>
    <col min="18" max="18" width="8.7109375" style="3" customWidth="1"/>
    <col min="19" max="20" width="10.7109375" style="3" hidden="1" customWidth="1"/>
    <col min="21" max="21" width="8.7109375" style="3" customWidth="1"/>
    <col min="22" max="23" width="10.7109375" style="3" hidden="1" customWidth="1"/>
    <col min="24" max="24" width="8.7109375" style="3" customWidth="1"/>
    <col min="25" max="26" width="10.7109375" style="3" hidden="1" customWidth="1"/>
    <col min="27" max="27" width="8.7109375" style="3" customWidth="1"/>
    <col min="28" max="29" width="10.7109375" style="3" hidden="1" customWidth="1"/>
    <col min="30" max="30" width="8.7109375" style="3" customWidth="1"/>
    <col min="31" max="32" width="10.7109375" style="3" hidden="1" customWidth="1"/>
    <col min="33" max="33" width="8.7109375" style="3" customWidth="1"/>
    <col min="34" max="16384" width="9.140625" style="3" customWidth="1"/>
  </cols>
  <sheetData>
    <row r="1" spans="1:33" ht="16.5">
      <c r="A1" s="1"/>
      <c r="B1" s="2"/>
      <c r="C1" s="5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.75" customHeight="1">
      <c r="A2" s="4"/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3" ht="16.5">
      <c r="A3" s="5"/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</row>
    <row r="4" spans="1:33" s="10" customFormat="1" ht="81.75" customHeight="1">
      <c r="A4" s="7"/>
      <c r="B4" s="8" t="s">
        <v>680</v>
      </c>
      <c r="C4" s="9" t="s">
        <v>1</v>
      </c>
      <c r="D4" s="28" t="s">
        <v>2</v>
      </c>
      <c r="E4" s="29" t="s">
        <v>3</v>
      </c>
      <c r="F4" s="30" t="s">
        <v>4</v>
      </c>
      <c r="G4" s="29" t="s">
        <v>5</v>
      </c>
      <c r="H4" s="29" t="s">
        <v>6</v>
      </c>
      <c r="I4" s="30" t="s">
        <v>7</v>
      </c>
      <c r="J4" s="29" t="s">
        <v>8</v>
      </c>
      <c r="K4" s="29" t="s">
        <v>9</v>
      </c>
      <c r="L4" s="30" t="s">
        <v>10</v>
      </c>
      <c r="M4" s="29" t="s">
        <v>8</v>
      </c>
      <c r="N4" s="29" t="s">
        <v>2</v>
      </c>
      <c r="O4" s="30" t="s">
        <v>11</v>
      </c>
      <c r="P4" s="29" t="s">
        <v>12</v>
      </c>
      <c r="Q4" s="29" t="s">
        <v>13</v>
      </c>
      <c r="R4" s="30" t="s">
        <v>14</v>
      </c>
      <c r="S4" s="29" t="s">
        <v>15</v>
      </c>
      <c r="T4" s="29" t="s">
        <v>13</v>
      </c>
      <c r="U4" s="30" t="s">
        <v>16</v>
      </c>
      <c r="V4" s="29" t="s">
        <v>15</v>
      </c>
      <c r="W4" s="29" t="s">
        <v>17</v>
      </c>
      <c r="X4" s="30" t="s">
        <v>18</v>
      </c>
      <c r="Y4" s="29" t="s">
        <v>679</v>
      </c>
      <c r="Z4" s="29" t="s">
        <v>20</v>
      </c>
      <c r="AA4" s="30" t="s">
        <v>678</v>
      </c>
      <c r="AB4" s="29" t="s">
        <v>22</v>
      </c>
      <c r="AC4" s="29" t="s">
        <v>23</v>
      </c>
      <c r="AD4" s="30" t="s">
        <v>24</v>
      </c>
      <c r="AE4" s="29" t="s">
        <v>25</v>
      </c>
      <c r="AF4" s="29" t="s">
        <v>6</v>
      </c>
      <c r="AG4" s="30" t="s">
        <v>26</v>
      </c>
    </row>
    <row r="5" spans="1:33" s="10" customFormat="1" ht="12.75">
      <c r="A5" s="11"/>
      <c r="B5" s="36"/>
      <c r="C5" s="54"/>
      <c r="D5" s="60"/>
      <c r="E5" s="61"/>
      <c r="F5" s="101"/>
      <c r="G5" s="60"/>
      <c r="H5" s="61"/>
      <c r="I5" s="62"/>
      <c r="J5" s="60"/>
      <c r="K5" s="61"/>
      <c r="L5" s="62"/>
      <c r="M5" s="60"/>
      <c r="N5" s="61"/>
      <c r="O5" s="62"/>
      <c r="P5" s="60"/>
      <c r="Q5" s="61"/>
      <c r="R5" s="62"/>
      <c r="S5" s="60"/>
      <c r="T5" s="61"/>
      <c r="U5" s="62"/>
      <c r="V5" s="60"/>
      <c r="W5" s="61"/>
      <c r="X5" s="62"/>
      <c r="Y5" s="60"/>
      <c r="Z5" s="61"/>
      <c r="AA5" s="62"/>
      <c r="AB5" s="60"/>
      <c r="AC5" s="61"/>
      <c r="AD5" s="62"/>
      <c r="AE5" s="60"/>
      <c r="AF5" s="61"/>
      <c r="AG5" s="62"/>
    </row>
    <row r="6" spans="1:33" s="10" customFormat="1" ht="12.75">
      <c r="A6" s="14"/>
      <c r="B6" s="37" t="s">
        <v>654</v>
      </c>
      <c r="C6" s="54"/>
      <c r="D6" s="63"/>
      <c r="E6" s="64"/>
      <c r="F6" s="102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</row>
    <row r="7" spans="1:33" s="10" customFormat="1" ht="12.75">
      <c r="A7" s="14"/>
      <c r="B7" s="13"/>
      <c r="C7" s="54"/>
      <c r="D7" s="63"/>
      <c r="E7" s="64"/>
      <c r="F7" s="102"/>
      <c r="G7" s="63"/>
      <c r="H7" s="64"/>
      <c r="I7" s="65"/>
      <c r="J7" s="63"/>
      <c r="K7" s="64"/>
      <c r="L7" s="65"/>
      <c r="M7" s="63"/>
      <c r="N7" s="64"/>
      <c r="O7" s="65"/>
      <c r="P7" s="63"/>
      <c r="Q7" s="64"/>
      <c r="R7" s="65"/>
      <c r="S7" s="63"/>
      <c r="T7" s="64"/>
      <c r="U7" s="65"/>
      <c r="V7" s="63"/>
      <c r="W7" s="64"/>
      <c r="X7" s="65"/>
      <c r="Y7" s="63"/>
      <c r="Z7" s="64"/>
      <c r="AA7" s="65"/>
      <c r="AB7" s="63"/>
      <c r="AC7" s="64"/>
      <c r="AD7" s="65"/>
      <c r="AE7" s="63"/>
      <c r="AF7" s="64"/>
      <c r="AG7" s="65"/>
    </row>
    <row r="8" spans="1:33" s="10" customFormat="1" ht="12.75">
      <c r="A8" s="17" t="s">
        <v>611</v>
      </c>
      <c r="B8" s="38" t="s">
        <v>441</v>
      </c>
      <c r="C8" s="51" t="s">
        <v>442</v>
      </c>
      <c r="D8" s="66">
        <v>61299562</v>
      </c>
      <c r="E8" s="77">
        <v>132274562</v>
      </c>
      <c r="F8" s="103">
        <f>IF($E8=0,0,($N8/$E8))</f>
        <v>0.46342668668220577</v>
      </c>
      <c r="G8" s="66">
        <v>31033041</v>
      </c>
      <c r="H8" s="77">
        <v>81768187</v>
      </c>
      <c r="I8" s="68">
        <f>IF($AF8=0,0,($M8/$AF8))</f>
        <v>0.3795246310157274</v>
      </c>
      <c r="J8" s="66">
        <v>31033041</v>
      </c>
      <c r="K8" s="77">
        <v>81768187</v>
      </c>
      <c r="L8" s="68">
        <f>IF($K8=0,0,($M8/$K8))</f>
        <v>0.3795246310157274</v>
      </c>
      <c r="M8" s="66">
        <v>31033041</v>
      </c>
      <c r="N8" s="77">
        <v>61299562</v>
      </c>
      <c r="O8" s="68">
        <f>IF($N8=0,0,($M8/$N8))</f>
        <v>0.5062522469573274</v>
      </c>
      <c r="P8" s="66">
        <v>8928876</v>
      </c>
      <c r="Q8" s="77">
        <v>50056876</v>
      </c>
      <c r="R8" s="68">
        <f>IF($T8=0,0,($P8/$T8))</f>
        <v>0.1783746153075953</v>
      </c>
      <c r="S8" s="66">
        <v>0</v>
      </c>
      <c r="T8" s="77">
        <v>50056876</v>
      </c>
      <c r="U8" s="68">
        <f>IF($T8=0,0,($V8/$T8))</f>
        <v>0</v>
      </c>
      <c r="V8" s="66">
        <v>0</v>
      </c>
      <c r="W8" s="77">
        <v>0</v>
      </c>
      <c r="X8" s="68">
        <f>IF($W8=0,0,($V8/$W8))</f>
        <v>0</v>
      </c>
      <c r="Y8" s="66">
        <v>44938000</v>
      </c>
      <c r="Z8" s="77">
        <v>50056876</v>
      </c>
      <c r="AA8" s="68">
        <f>IF($Z8=0,0,($Y8/$Z8))</f>
        <v>0.897738804155497</v>
      </c>
      <c r="AB8" s="66">
        <v>0</v>
      </c>
      <c r="AC8" s="77">
        <v>11554800</v>
      </c>
      <c r="AD8" s="68">
        <f>IF($AC8=0,0,($AB8/$AC8))</f>
        <v>0</v>
      </c>
      <c r="AE8" s="66">
        <v>0</v>
      </c>
      <c r="AF8" s="77">
        <v>81768187</v>
      </c>
      <c r="AG8" s="68">
        <f>IF($AF8=0,0,($AE8/$AF8))</f>
        <v>0</v>
      </c>
    </row>
    <row r="9" spans="1:33" s="10" customFormat="1" ht="12.75">
      <c r="A9" s="17" t="s">
        <v>611</v>
      </c>
      <c r="B9" s="38" t="s">
        <v>443</v>
      </c>
      <c r="C9" s="51" t="s">
        <v>444</v>
      </c>
      <c r="D9" s="66">
        <v>109512361</v>
      </c>
      <c r="E9" s="77">
        <v>173527821</v>
      </c>
      <c r="F9" s="103">
        <f>IF($E9=0,0,($N9/$E9))</f>
        <v>0.6310939673471725</v>
      </c>
      <c r="G9" s="66">
        <v>57655167</v>
      </c>
      <c r="H9" s="77">
        <v>167356851</v>
      </c>
      <c r="I9" s="68">
        <f>IF($AF9=0,0,($M9/$AF9))</f>
        <v>0.34450437287446334</v>
      </c>
      <c r="J9" s="66">
        <v>57655167</v>
      </c>
      <c r="K9" s="77">
        <v>123658191</v>
      </c>
      <c r="L9" s="68">
        <f>IF($K9=0,0,($M9/$K9))</f>
        <v>0.4662462432431993</v>
      </c>
      <c r="M9" s="66">
        <v>57655167</v>
      </c>
      <c r="N9" s="77">
        <v>109512361</v>
      </c>
      <c r="O9" s="68">
        <f>IF($N9=0,0,($M9/$N9))</f>
        <v>0.5264717742684774</v>
      </c>
      <c r="P9" s="66">
        <v>10800270</v>
      </c>
      <c r="Q9" s="77">
        <v>61274269</v>
      </c>
      <c r="R9" s="68">
        <f>IF($T9=0,0,($P9/$T9))</f>
        <v>0.17626109909201854</v>
      </c>
      <c r="S9" s="66">
        <v>8694270</v>
      </c>
      <c r="T9" s="77">
        <v>61274269</v>
      </c>
      <c r="U9" s="68">
        <f>IF($T9=0,0,($V9/$T9))</f>
        <v>0.14189104402045172</v>
      </c>
      <c r="V9" s="66">
        <v>8694270</v>
      </c>
      <c r="W9" s="77">
        <v>192068238</v>
      </c>
      <c r="X9" s="68">
        <f>IF($W9=0,0,($V9/$W9))</f>
        <v>0.045266568228735454</v>
      </c>
      <c r="Y9" s="66">
        <v>49783456</v>
      </c>
      <c r="Z9" s="77">
        <v>61274269</v>
      </c>
      <c r="AA9" s="68">
        <f>IF($Z9=0,0,($Y9/$Z9))</f>
        <v>0.8124691948589383</v>
      </c>
      <c r="AB9" s="66">
        <v>21928079</v>
      </c>
      <c r="AC9" s="77">
        <v>74655766</v>
      </c>
      <c r="AD9" s="68">
        <f>IF($AC9=0,0,($AB9/$AC9))</f>
        <v>0.29372251032827124</v>
      </c>
      <c r="AE9" s="66">
        <v>5550746</v>
      </c>
      <c r="AF9" s="77">
        <v>167356851</v>
      </c>
      <c r="AG9" s="68">
        <f>IF($AF9=0,0,($AE9/$AF9))</f>
        <v>0.03316712740968101</v>
      </c>
    </row>
    <row r="10" spans="1:33" s="10" customFormat="1" ht="12.75">
      <c r="A10" s="17" t="s">
        <v>611</v>
      </c>
      <c r="B10" s="38" t="s">
        <v>445</v>
      </c>
      <c r="C10" s="51" t="s">
        <v>446</v>
      </c>
      <c r="D10" s="66">
        <v>152024435</v>
      </c>
      <c r="E10" s="77">
        <v>173020435</v>
      </c>
      <c r="F10" s="103">
        <f aca="true" t="shared" si="0" ref="F10:F45">IF($E10=0,0,($N10/$E10))</f>
        <v>0.8786501721603001</v>
      </c>
      <c r="G10" s="66">
        <v>54595002</v>
      </c>
      <c r="H10" s="77">
        <v>150074635</v>
      </c>
      <c r="I10" s="68">
        <f aca="true" t="shared" si="1" ref="I10:I45">IF($AF10=0,0,($M10/$AF10))</f>
        <v>0.363785672375615</v>
      </c>
      <c r="J10" s="66">
        <v>54595002</v>
      </c>
      <c r="K10" s="77">
        <v>106688635</v>
      </c>
      <c r="L10" s="68">
        <f aca="true" t="shared" si="2" ref="L10:L45">IF($K10=0,0,($M10/$K10))</f>
        <v>0.511722752849917</v>
      </c>
      <c r="M10" s="66">
        <v>54595002</v>
      </c>
      <c r="N10" s="77">
        <v>152024435</v>
      </c>
      <c r="O10" s="68">
        <f aca="true" t="shared" si="3" ref="O10:O45">IF($N10=0,0,($M10/$N10))</f>
        <v>0.35911991384806</v>
      </c>
      <c r="P10" s="66">
        <v>41190800</v>
      </c>
      <c r="Q10" s="77">
        <v>62860600</v>
      </c>
      <c r="R10" s="68">
        <f aca="true" t="shared" si="4" ref="R10:R45">IF($T10=0,0,($P10/$T10))</f>
        <v>0.6552721418503801</v>
      </c>
      <c r="S10" s="66">
        <v>0</v>
      </c>
      <c r="T10" s="77">
        <v>62860600</v>
      </c>
      <c r="U10" s="68">
        <f aca="true" t="shared" si="5" ref="U10:U45">IF($T10=0,0,($V10/$T10))</f>
        <v>0</v>
      </c>
      <c r="V10" s="66">
        <v>0</v>
      </c>
      <c r="W10" s="77">
        <v>0</v>
      </c>
      <c r="X10" s="68">
        <f aca="true" t="shared" si="6" ref="X10:X45">IF($W10=0,0,($V10/$W10))</f>
        <v>0</v>
      </c>
      <c r="Y10" s="66">
        <v>44177400</v>
      </c>
      <c r="Z10" s="77">
        <v>62860600</v>
      </c>
      <c r="AA10" s="68">
        <f aca="true" t="shared" si="7" ref="AA10:AA45">IF($Z10=0,0,($Y10/$Z10))</f>
        <v>0.7027836196281931</v>
      </c>
      <c r="AB10" s="66">
        <v>0</v>
      </c>
      <c r="AC10" s="77">
        <v>113966633</v>
      </c>
      <c r="AD10" s="68">
        <f aca="true" t="shared" si="8" ref="AD10:AD45">IF($AC10=0,0,($AB10/$AC10))</f>
        <v>0</v>
      </c>
      <c r="AE10" s="66">
        <v>0</v>
      </c>
      <c r="AF10" s="77">
        <v>150074635</v>
      </c>
      <c r="AG10" s="68">
        <f aca="true" t="shared" si="9" ref="AG10:AG45">IF($AF10=0,0,($AE10/$AF10))</f>
        <v>0</v>
      </c>
    </row>
    <row r="11" spans="1:33" s="10" customFormat="1" ht="12.75">
      <c r="A11" s="17" t="s">
        <v>612</v>
      </c>
      <c r="B11" s="38" t="s">
        <v>592</v>
      </c>
      <c r="C11" s="51" t="s">
        <v>593</v>
      </c>
      <c r="D11" s="66">
        <v>6664970</v>
      </c>
      <c r="E11" s="77">
        <v>70778970</v>
      </c>
      <c r="F11" s="103">
        <f t="shared" si="0"/>
        <v>0.09416596483390476</v>
      </c>
      <c r="G11" s="66">
        <v>40499000</v>
      </c>
      <c r="H11" s="77">
        <v>68615000</v>
      </c>
      <c r="I11" s="68">
        <f t="shared" si="1"/>
        <v>0.5902353712745027</v>
      </c>
      <c r="J11" s="66">
        <v>40499000</v>
      </c>
      <c r="K11" s="77">
        <v>68615000</v>
      </c>
      <c r="L11" s="68">
        <f t="shared" si="2"/>
        <v>0.5902353712745027</v>
      </c>
      <c r="M11" s="66">
        <v>40499000</v>
      </c>
      <c r="N11" s="77">
        <v>6664970</v>
      </c>
      <c r="O11" s="68">
        <f t="shared" si="3"/>
        <v>6.076396442894716</v>
      </c>
      <c r="P11" s="66">
        <v>1000000</v>
      </c>
      <c r="Q11" s="77">
        <v>1488300</v>
      </c>
      <c r="R11" s="68">
        <f t="shared" si="4"/>
        <v>0.6719075455217363</v>
      </c>
      <c r="S11" s="66">
        <v>0</v>
      </c>
      <c r="T11" s="77">
        <v>1488300</v>
      </c>
      <c r="U11" s="68">
        <f t="shared" si="5"/>
        <v>0</v>
      </c>
      <c r="V11" s="66">
        <v>0</v>
      </c>
      <c r="W11" s="77">
        <v>81876000</v>
      </c>
      <c r="X11" s="68">
        <f t="shared" si="6"/>
        <v>0</v>
      </c>
      <c r="Y11" s="66">
        <v>117300</v>
      </c>
      <c r="Z11" s="77">
        <v>1488300</v>
      </c>
      <c r="AA11" s="68">
        <f t="shared" si="7"/>
        <v>0.07881475508969965</v>
      </c>
      <c r="AB11" s="66">
        <v>2370000</v>
      </c>
      <c r="AC11" s="77">
        <v>0</v>
      </c>
      <c r="AD11" s="68">
        <f t="shared" si="8"/>
        <v>0</v>
      </c>
      <c r="AE11" s="66">
        <v>11650000</v>
      </c>
      <c r="AF11" s="77">
        <v>68615000</v>
      </c>
      <c r="AG11" s="68">
        <f t="shared" si="9"/>
        <v>0.16978794724185672</v>
      </c>
    </row>
    <row r="12" spans="1:33" s="34" customFormat="1" ht="12.75">
      <c r="A12" s="39"/>
      <c r="B12" s="40" t="s">
        <v>655</v>
      </c>
      <c r="C12" s="56"/>
      <c r="D12" s="69">
        <f>SUM(D8:D11)</f>
        <v>329501328</v>
      </c>
      <c r="E12" s="78">
        <f>SUM(E8:E11)</f>
        <v>549601788</v>
      </c>
      <c r="F12" s="104">
        <f t="shared" si="0"/>
        <v>0.599527394550616</v>
      </c>
      <c r="G12" s="69">
        <f>SUM(G8:G11)</f>
        <v>183782210</v>
      </c>
      <c r="H12" s="78">
        <f>SUM(H8:H11)</f>
        <v>467814673</v>
      </c>
      <c r="I12" s="71">
        <f t="shared" si="1"/>
        <v>0.39285259870418815</v>
      </c>
      <c r="J12" s="69">
        <f>SUM(J8:J11)</f>
        <v>183782210</v>
      </c>
      <c r="K12" s="78">
        <f>SUM(K8:K11)</f>
        <v>380730013</v>
      </c>
      <c r="L12" s="71">
        <f t="shared" si="2"/>
        <v>0.4827100667790012</v>
      </c>
      <c r="M12" s="69">
        <f>SUM(M8:M11)</f>
        <v>183782210</v>
      </c>
      <c r="N12" s="78">
        <f>SUM(N8:N11)</f>
        <v>329501328</v>
      </c>
      <c r="O12" s="71">
        <f t="shared" si="3"/>
        <v>0.5577586321594431</v>
      </c>
      <c r="P12" s="69">
        <f>SUM(P8:P11)</f>
        <v>61919946</v>
      </c>
      <c r="Q12" s="78">
        <f>SUM(Q8:Q11)</f>
        <v>175680045</v>
      </c>
      <c r="R12" s="71">
        <f t="shared" si="4"/>
        <v>0.35245861873498496</v>
      </c>
      <c r="S12" s="69">
        <f>SUM(S8:S11)</f>
        <v>8694270</v>
      </c>
      <c r="T12" s="78">
        <f>SUM(T8:T11)</f>
        <v>175680045</v>
      </c>
      <c r="U12" s="71">
        <f t="shared" si="5"/>
        <v>0.04948922912673434</v>
      </c>
      <c r="V12" s="69">
        <f>SUM(V8:V11)</f>
        <v>8694270</v>
      </c>
      <c r="W12" s="78">
        <f>SUM(W8:W11)</f>
        <v>273944238</v>
      </c>
      <c r="X12" s="71">
        <f t="shared" si="6"/>
        <v>0.03173737131131044</v>
      </c>
      <c r="Y12" s="69">
        <f>SUM(Y8:Y11)</f>
        <v>139016156</v>
      </c>
      <c r="Z12" s="78">
        <f>SUM(Z8:Z11)</f>
        <v>175680045</v>
      </c>
      <c r="AA12" s="71">
        <f t="shared" si="7"/>
        <v>0.791303053229523</v>
      </c>
      <c r="AB12" s="69">
        <f>SUM(AB8:AB11)</f>
        <v>24298079</v>
      </c>
      <c r="AC12" s="78">
        <f>SUM(AC8:AC11)</f>
        <v>200177199</v>
      </c>
      <c r="AD12" s="71">
        <f t="shared" si="8"/>
        <v>0.12138285040145856</v>
      </c>
      <c r="AE12" s="69">
        <f>SUM(AE8:AE11)</f>
        <v>17200746</v>
      </c>
      <c r="AF12" s="78">
        <f>SUM(AF8:AF11)</f>
        <v>467814673</v>
      </c>
      <c r="AG12" s="71">
        <f t="shared" si="9"/>
        <v>0.03676829093387586</v>
      </c>
    </row>
    <row r="13" spans="1:33" s="10" customFormat="1" ht="12.75">
      <c r="A13" s="17" t="s">
        <v>611</v>
      </c>
      <c r="B13" s="38" t="s">
        <v>395</v>
      </c>
      <c r="C13" s="51" t="s">
        <v>396</v>
      </c>
      <c r="D13" s="66">
        <v>39895626</v>
      </c>
      <c r="E13" s="77">
        <v>53408626</v>
      </c>
      <c r="F13" s="103">
        <f t="shared" si="0"/>
        <v>0.7469884359129554</v>
      </c>
      <c r="G13" s="66">
        <v>15807720</v>
      </c>
      <c r="H13" s="77">
        <v>52126126</v>
      </c>
      <c r="I13" s="68">
        <f t="shared" si="1"/>
        <v>0.3032590605332919</v>
      </c>
      <c r="J13" s="66">
        <v>15807720</v>
      </c>
      <c r="K13" s="77">
        <v>41701756</v>
      </c>
      <c r="L13" s="68">
        <f t="shared" si="2"/>
        <v>0.37906605179887387</v>
      </c>
      <c r="M13" s="66">
        <v>15807720</v>
      </c>
      <c r="N13" s="77">
        <v>39895626</v>
      </c>
      <c r="O13" s="68">
        <f t="shared" si="3"/>
        <v>0.39622689464754857</v>
      </c>
      <c r="P13" s="66">
        <v>2400000</v>
      </c>
      <c r="Q13" s="77">
        <v>9513000</v>
      </c>
      <c r="R13" s="68">
        <f t="shared" si="4"/>
        <v>0.2522863450015768</v>
      </c>
      <c r="S13" s="66">
        <v>1230000</v>
      </c>
      <c r="T13" s="77">
        <v>9513000</v>
      </c>
      <c r="U13" s="68">
        <f t="shared" si="5"/>
        <v>0.1292967518133081</v>
      </c>
      <c r="V13" s="66">
        <v>1230000</v>
      </c>
      <c r="W13" s="77">
        <v>77778000</v>
      </c>
      <c r="X13" s="68">
        <f t="shared" si="6"/>
        <v>0.01581424053074134</v>
      </c>
      <c r="Y13" s="66">
        <v>7333000</v>
      </c>
      <c r="Z13" s="77">
        <v>9513000</v>
      </c>
      <c r="AA13" s="68">
        <f t="shared" si="7"/>
        <v>0.7708399032902344</v>
      </c>
      <c r="AB13" s="66">
        <v>1956732</v>
      </c>
      <c r="AC13" s="77">
        <v>20482017</v>
      </c>
      <c r="AD13" s="68">
        <f t="shared" si="8"/>
        <v>0.0955341458802617</v>
      </c>
      <c r="AE13" s="66">
        <v>7200000</v>
      </c>
      <c r="AF13" s="77">
        <v>52126126</v>
      </c>
      <c r="AG13" s="68">
        <f t="shared" si="9"/>
        <v>0.13812651260521452</v>
      </c>
    </row>
    <row r="14" spans="1:33" s="10" customFormat="1" ht="12.75">
      <c r="A14" s="17" t="s">
        <v>611</v>
      </c>
      <c r="B14" s="38" t="s">
        <v>397</v>
      </c>
      <c r="C14" s="51" t="s">
        <v>398</v>
      </c>
      <c r="D14" s="66">
        <v>127388907</v>
      </c>
      <c r="E14" s="77">
        <v>159746907</v>
      </c>
      <c r="F14" s="103">
        <f t="shared" si="0"/>
        <v>0.7974420875641742</v>
      </c>
      <c r="G14" s="66">
        <v>44470819</v>
      </c>
      <c r="H14" s="77">
        <v>150535174</v>
      </c>
      <c r="I14" s="68">
        <f t="shared" si="1"/>
        <v>0.29541812599891104</v>
      </c>
      <c r="J14" s="66">
        <v>44470819</v>
      </c>
      <c r="K14" s="77">
        <v>90550509</v>
      </c>
      <c r="L14" s="68">
        <f t="shared" si="2"/>
        <v>0.4911161681045879</v>
      </c>
      <c r="M14" s="66">
        <v>44470819</v>
      </c>
      <c r="N14" s="77">
        <v>127388907</v>
      </c>
      <c r="O14" s="68">
        <f t="shared" si="3"/>
        <v>0.3490949098103181</v>
      </c>
      <c r="P14" s="66">
        <v>27900000</v>
      </c>
      <c r="Q14" s="77">
        <v>50598000</v>
      </c>
      <c r="R14" s="68">
        <f t="shared" si="4"/>
        <v>0.551405193881181</v>
      </c>
      <c r="S14" s="66">
        <v>27900000</v>
      </c>
      <c r="T14" s="77">
        <v>50598000</v>
      </c>
      <c r="U14" s="68">
        <f t="shared" si="5"/>
        <v>0.551405193881181</v>
      </c>
      <c r="V14" s="66">
        <v>27900000</v>
      </c>
      <c r="W14" s="77">
        <v>433649943</v>
      </c>
      <c r="X14" s="68">
        <f t="shared" si="6"/>
        <v>0.06433760790324836</v>
      </c>
      <c r="Y14" s="66">
        <v>22218000</v>
      </c>
      <c r="Z14" s="77">
        <v>50598000</v>
      </c>
      <c r="AA14" s="68">
        <f t="shared" si="7"/>
        <v>0.4391082651488201</v>
      </c>
      <c r="AB14" s="66">
        <v>17600035</v>
      </c>
      <c r="AC14" s="77">
        <v>73625892</v>
      </c>
      <c r="AD14" s="68">
        <f t="shared" si="8"/>
        <v>0.23904681521549512</v>
      </c>
      <c r="AE14" s="66">
        <v>14100000</v>
      </c>
      <c r="AF14" s="77">
        <v>150535174</v>
      </c>
      <c r="AG14" s="68">
        <f t="shared" si="9"/>
        <v>0.09366581660177309</v>
      </c>
    </row>
    <row r="15" spans="1:33" s="10" customFormat="1" ht="12.75">
      <c r="A15" s="17" t="s">
        <v>611</v>
      </c>
      <c r="B15" s="38" t="s">
        <v>399</v>
      </c>
      <c r="C15" s="51" t="s">
        <v>400</v>
      </c>
      <c r="D15" s="66">
        <v>21391055</v>
      </c>
      <c r="E15" s="77">
        <v>34983055</v>
      </c>
      <c r="F15" s="103">
        <f t="shared" si="0"/>
        <v>0.6114690383672895</v>
      </c>
      <c r="G15" s="66">
        <v>12951790</v>
      </c>
      <c r="H15" s="77">
        <v>34549734</v>
      </c>
      <c r="I15" s="68">
        <f t="shared" si="1"/>
        <v>0.374873797870629</v>
      </c>
      <c r="J15" s="66">
        <v>12951790</v>
      </c>
      <c r="K15" s="77">
        <v>26252130</v>
      </c>
      <c r="L15" s="68">
        <f t="shared" si="2"/>
        <v>0.4933614910485359</v>
      </c>
      <c r="M15" s="66">
        <v>12951790</v>
      </c>
      <c r="N15" s="77">
        <v>21391055</v>
      </c>
      <c r="O15" s="68">
        <f t="shared" si="3"/>
        <v>0.6054769154677037</v>
      </c>
      <c r="P15" s="66">
        <v>7146000</v>
      </c>
      <c r="Q15" s="77">
        <v>14108000</v>
      </c>
      <c r="R15" s="68">
        <f t="shared" si="4"/>
        <v>0.5065211227672243</v>
      </c>
      <c r="S15" s="66">
        <v>0</v>
      </c>
      <c r="T15" s="77">
        <v>14108000</v>
      </c>
      <c r="U15" s="68">
        <f t="shared" si="5"/>
        <v>0</v>
      </c>
      <c r="V15" s="66">
        <v>0</v>
      </c>
      <c r="W15" s="77">
        <v>2598000</v>
      </c>
      <c r="X15" s="68">
        <f t="shared" si="6"/>
        <v>0</v>
      </c>
      <c r="Y15" s="66">
        <v>14108000</v>
      </c>
      <c r="Z15" s="77">
        <v>14108000</v>
      </c>
      <c r="AA15" s="68">
        <f t="shared" si="7"/>
        <v>1</v>
      </c>
      <c r="AB15" s="66">
        <v>12922000</v>
      </c>
      <c r="AC15" s="77">
        <v>13472055</v>
      </c>
      <c r="AD15" s="68">
        <f t="shared" si="8"/>
        <v>0.9591706684689159</v>
      </c>
      <c r="AE15" s="66">
        <v>2077000</v>
      </c>
      <c r="AF15" s="77">
        <v>34549734</v>
      </c>
      <c r="AG15" s="68">
        <f t="shared" si="9"/>
        <v>0.060116237074357794</v>
      </c>
    </row>
    <row r="16" spans="1:33" s="10" customFormat="1" ht="12.75">
      <c r="A16" s="17" t="s">
        <v>611</v>
      </c>
      <c r="B16" s="38" t="s">
        <v>401</v>
      </c>
      <c r="C16" s="51" t="s">
        <v>402</v>
      </c>
      <c r="D16" s="66">
        <v>33671090</v>
      </c>
      <c r="E16" s="77">
        <v>53993090</v>
      </c>
      <c r="F16" s="103">
        <f t="shared" si="0"/>
        <v>0.6236185037752053</v>
      </c>
      <c r="G16" s="66">
        <v>21560750</v>
      </c>
      <c r="H16" s="77">
        <v>58619753</v>
      </c>
      <c r="I16" s="68">
        <f t="shared" si="1"/>
        <v>0.36780690631705665</v>
      </c>
      <c r="J16" s="66">
        <v>21560750</v>
      </c>
      <c r="K16" s="77">
        <v>48198493</v>
      </c>
      <c r="L16" s="68">
        <f t="shared" si="2"/>
        <v>0.44733245082994605</v>
      </c>
      <c r="M16" s="66">
        <v>21560750</v>
      </c>
      <c r="N16" s="77">
        <v>33671090</v>
      </c>
      <c r="O16" s="68">
        <f t="shared" si="3"/>
        <v>0.640334185795589</v>
      </c>
      <c r="P16" s="66">
        <v>0</v>
      </c>
      <c r="Q16" s="77">
        <v>12018000</v>
      </c>
      <c r="R16" s="68">
        <f t="shared" si="4"/>
        <v>0</v>
      </c>
      <c r="S16" s="66">
        <v>0</v>
      </c>
      <c r="T16" s="77">
        <v>12018000</v>
      </c>
      <c r="U16" s="68">
        <f t="shared" si="5"/>
        <v>0</v>
      </c>
      <c r="V16" s="66">
        <v>0</v>
      </c>
      <c r="W16" s="77">
        <v>84483450</v>
      </c>
      <c r="X16" s="68">
        <f t="shared" si="6"/>
        <v>0</v>
      </c>
      <c r="Y16" s="66">
        <v>12018000</v>
      </c>
      <c r="Z16" s="77">
        <v>12018000</v>
      </c>
      <c r="AA16" s="68">
        <f t="shared" si="7"/>
        <v>1</v>
      </c>
      <c r="AB16" s="66">
        <v>14397000</v>
      </c>
      <c r="AC16" s="77">
        <v>26340175</v>
      </c>
      <c r="AD16" s="68">
        <f t="shared" si="8"/>
        <v>0.546579512095117</v>
      </c>
      <c r="AE16" s="66">
        <v>0</v>
      </c>
      <c r="AF16" s="77">
        <v>58619753</v>
      </c>
      <c r="AG16" s="68">
        <f t="shared" si="9"/>
        <v>0</v>
      </c>
    </row>
    <row r="17" spans="1:33" s="10" customFormat="1" ht="12.75">
      <c r="A17" s="17" t="s">
        <v>611</v>
      </c>
      <c r="B17" s="38" t="s">
        <v>403</v>
      </c>
      <c r="C17" s="51" t="s">
        <v>404</v>
      </c>
      <c r="D17" s="66">
        <v>17304201</v>
      </c>
      <c r="E17" s="77">
        <v>30888201</v>
      </c>
      <c r="F17" s="103">
        <f t="shared" si="0"/>
        <v>0.5602204220310533</v>
      </c>
      <c r="G17" s="66">
        <v>14139424</v>
      </c>
      <c r="H17" s="77">
        <v>34605000</v>
      </c>
      <c r="I17" s="68">
        <f t="shared" si="1"/>
        <v>0.40859482733709</v>
      </c>
      <c r="J17" s="66">
        <v>14139424</v>
      </c>
      <c r="K17" s="77">
        <v>30325000</v>
      </c>
      <c r="L17" s="68">
        <f t="shared" si="2"/>
        <v>0.4662629513602638</v>
      </c>
      <c r="M17" s="66">
        <v>14139424</v>
      </c>
      <c r="N17" s="77">
        <v>17304201</v>
      </c>
      <c r="O17" s="68">
        <f t="shared" si="3"/>
        <v>0.8171093250708311</v>
      </c>
      <c r="P17" s="66">
        <v>200000</v>
      </c>
      <c r="Q17" s="77">
        <v>12083000</v>
      </c>
      <c r="R17" s="68">
        <f t="shared" si="4"/>
        <v>0.016552180749813787</v>
      </c>
      <c r="S17" s="66">
        <v>200000</v>
      </c>
      <c r="T17" s="77">
        <v>12083000</v>
      </c>
      <c r="U17" s="68">
        <f t="shared" si="5"/>
        <v>0.016552180749813787</v>
      </c>
      <c r="V17" s="66">
        <v>200000</v>
      </c>
      <c r="W17" s="77">
        <v>4605630</v>
      </c>
      <c r="X17" s="68">
        <f t="shared" si="6"/>
        <v>0.043425112308196706</v>
      </c>
      <c r="Y17" s="66">
        <v>11883000</v>
      </c>
      <c r="Z17" s="77">
        <v>12083000</v>
      </c>
      <c r="AA17" s="68">
        <f t="shared" si="7"/>
        <v>0.9834478192501862</v>
      </c>
      <c r="AB17" s="66">
        <v>3539508</v>
      </c>
      <c r="AC17" s="77">
        <v>7520189</v>
      </c>
      <c r="AD17" s="68">
        <f t="shared" si="8"/>
        <v>0.4706674260447444</v>
      </c>
      <c r="AE17" s="66">
        <v>3147897</v>
      </c>
      <c r="AF17" s="77">
        <v>34605000</v>
      </c>
      <c r="AG17" s="68">
        <f t="shared" si="9"/>
        <v>0.09096653662765496</v>
      </c>
    </row>
    <row r="18" spans="1:33" s="10" customFormat="1" ht="12.75">
      <c r="A18" s="17" t="s">
        <v>611</v>
      </c>
      <c r="B18" s="38" t="s">
        <v>405</v>
      </c>
      <c r="C18" s="51" t="s">
        <v>406</v>
      </c>
      <c r="D18" s="66">
        <v>21373680</v>
      </c>
      <c r="E18" s="77">
        <v>45522680</v>
      </c>
      <c r="F18" s="103">
        <f t="shared" si="0"/>
        <v>0.46951717253905084</v>
      </c>
      <c r="G18" s="66">
        <v>8523260</v>
      </c>
      <c r="H18" s="77">
        <v>36992790</v>
      </c>
      <c r="I18" s="68">
        <f t="shared" si="1"/>
        <v>0.23040327588159748</v>
      </c>
      <c r="J18" s="66">
        <v>8523260</v>
      </c>
      <c r="K18" s="77">
        <v>30664090</v>
      </c>
      <c r="L18" s="68">
        <f t="shared" si="2"/>
        <v>0.27795574562949693</v>
      </c>
      <c r="M18" s="66">
        <v>8523260</v>
      </c>
      <c r="N18" s="77">
        <v>21373680</v>
      </c>
      <c r="O18" s="68">
        <f t="shared" si="3"/>
        <v>0.3987736318687283</v>
      </c>
      <c r="P18" s="66">
        <v>100000</v>
      </c>
      <c r="Q18" s="77">
        <v>20341100</v>
      </c>
      <c r="R18" s="68">
        <f t="shared" si="4"/>
        <v>0.0049161549768694905</v>
      </c>
      <c r="S18" s="66">
        <v>0</v>
      </c>
      <c r="T18" s="77">
        <v>20341100</v>
      </c>
      <c r="U18" s="68">
        <f t="shared" si="5"/>
        <v>0</v>
      </c>
      <c r="V18" s="66">
        <v>0</v>
      </c>
      <c r="W18" s="77">
        <v>63172850</v>
      </c>
      <c r="X18" s="68">
        <f t="shared" si="6"/>
        <v>0</v>
      </c>
      <c r="Y18" s="66">
        <v>16975620</v>
      </c>
      <c r="Z18" s="77">
        <v>20341100</v>
      </c>
      <c r="AA18" s="68">
        <f t="shared" si="7"/>
        <v>0.8345477874844527</v>
      </c>
      <c r="AB18" s="66">
        <v>10641388</v>
      </c>
      <c r="AC18" s="77">
        <v>8866520</v>
      </c>
      <c r="AD18" s="68">
        <f t="shared" si="8"/>
        <v>1.2001763938952374</v>
      </c>
      <c r="AE18" s="66">
        <v>3942652</v>
      </c>
      <c r="AF18" s="77">
        <v>36992790</v>
      </c>
      <c r="AG18" s="68">
        <f t="shared" si="9"/>
        <v>0.10657893065108093</v>
      </c>
    </row>
    <row r="19" spans="1:33" s="10" customFormat="1" ht="12.75">
      <c r="A19" s="17" t="s">
        <v>612</v>
      </c>
      <c r="B19" s="38" t="s">
        <v>600</v>
      </c>
      <c r="C19" s="51" t="s">
        <v>601</v>
      </c>
      <c r="D19" s="66">
        <v>19317000</v>
      </c>
      <c r="E19" s="77">
        <v>71984000</v>
      </c>
      <c r="F19" s="103">
        <f t="shared" si="0"/>
        <v>0.2683513002889531</v>
      </c>
      <c r="G19" s="66">
        <v>20248000</v>
      </c>
      <c r="H19" s="77">
        <v>72087000</v>
      </c>
      <c r="I19" s="68">
        <f t="shared" si="1"/>
        <v>0.2808828221454631</v>
      </c>
      <c r="J19" s="66">
        <v>20248000</v>
      </c>
      <c r="K19" s="77">
        <v>72087000</v>
      </c>
      <c r="L19" s="68">
        <f t="shared" si="2"/>
        <v>0.2808828221454631</v>
      </c>
      <c r="M19" s="66">
        <v>20248000</v>
      </c>
      <c r="N19" s="77">
        <v>19317000</v>
      </c>
      <c r="O19" s="68">
        <f t="shared" si="3"/>
        <v>1.0481958896308952</v>
      </c>
      <c r="P19" s="66">
        <v>461000</v>
      </c>
      <c r="Q19" s="77">
        <v>849000</v>
      </c>
      <c r="R19" s="68">
        <f t="shared" si="4"/>
        <v>0.5429917550058893</v>
      </c>
      <c r="S19" s="66">
        <v>0</v>
      </c>
      <c r="T19" s="77">
        <v>849000</v>
      </c>
      <c r="U19" s="68">
        <f t="shared" si="5"/>
        <v>0</v>
      </c>
      <c r="V19" s="66">
        <v>0</v>
      </c>
      <c r="W19" s="77">
        <v>6262000</v>
      </c>
      <c r="X19" s="68">
        <f t="shared" si="6"/>
        <v>0</v>
      </c>
      <c r="Y19" s="66">
        <v>0</v>
      </c>
      <c r="Z19" s="77">
        <v>849000</v>
      </c>
      <c r="AA19" s="68">
        <f t="shared" si="7"/>
        <v>0</v>
      </c>
      <c r="AB19" s="66">
        <v>0</v>
      </c>
      <c r="AC19" s="77">
        <v>0</v>
      </c>
      <c r="AD19" s="68">
        <f t="shared" si="8"/>
        <v>0</v>
      </c>
      <c r="AE19" s="66">
        <v>3000000</v>
      </c>
      <c r="AF19" s="77">
        <v>72087000</v>
      </c>
      <c r="AG19" s="68">
        <f t="shared" si="9"/>
        <v>0.04161638020724957</v>
      </c>
    </row>
    <row r="20" spans="1:33" s="34" customFormat="1" ht="12.75">
      <c r="A20" s="39"/>
      <c r="B20" s="40" t="s">
        <v>656</v>
      </c>
      <c r="C20" s="56"/>
      <c r="D20" s="69">
        <f>SUM(D13:D19)</f>
        <v>280341559</v>
      </c>
      <c r="E20" s="78">
        <f>SUM(E13:E19)</f>
        <v>450526559</v>
      </c>
      <c r="F20" s="104">
        <f t="shared" si="0"/>
        <v>0.6222531244822794</v>
      </c>
      <c r="G20" s="69">
        <f>SUM(G13:G19)</f>
        <v>137701763</v>
      </c>
      <c r="H20" s="78">
        <f>SUM(H13:H19)</f>
        <v>439515577</v>
      </c>
      <c r="I20" s="71">
        <f t="shared" si="1"/>
        <v>0.3133034873073452</v>
      </c>
      <c r="J20" s="69">
        <f>SUM(J13:J19)</f>
        <v>137701763</v>
      </c>
      <c r="K20" s="78">
        <f>SUM(K13:K19)</f>
        <v>339778978</v>
      </c>
      <c r="L20" s="71">
        <f t="shared" si="2"/>
        <v>0.4052686361308674</v>
      </c>
      <c r="M20" s="69">
        <f>SUM(M13:M19)</f>
        <v>137701763</v>
      </c>
      <c r="N20" s="78">
        <f>SUM(N13:N19)</f>
        <v>280341559</v>
      </c>
      <c r="O20" s="71">
        <f t="shared" si="3"/>
        <v>0.4911928273895345</v>
      </c>
      <c r="P20" s="69">
        <f>SUM(P13:P19)</f>
        <v>38207000</v>
      </c>
      <c r="Q20" s="78">
        <f>SUM(Q13:Q19)</f>
        <v>119510100</v>
      </c>
      <c r="R20" s="71">
        <f t="shared" si="4"/>
        <v>0.31969682897094054</v>
      </c>
      <c r="S20" s="69">
        <f>SUM(S13:S19)</f>
        <v>29330000</v>
      </c>
      <c r="T20" s="78">
        <f>SUM(T13:T19)</f>
        <v>119510100</v>
      </c>
      <c r="U20" s="71">
        <f t="shared" si="5"/>
        <v>0.24541858805239056</v>
      </c>
      <c r="V20" s="69">
        <f>SUM(V13:V19)</f>
        <v>29330000</v>
      </c>
      <c r="W20" s="78">
        <f>SUM(W13:W19)</f>
        <v>672549873</v>
      </c>
      <c r="X20" s="71">
        <f t="shared" si="6"/>
        <v>0.0436101487450582</v>
      </c>
      <c r="Y20" s="69">
        <f>SUM(Y13:Y19)</f>
        <v>84535620</v>
      </c>
      <c r="Z20" s="78">
        <f>SUM(Z13:Z19)</f>
        <v>119510100</v>
      </c>
      <c r="AA20" s="71">
        <f t="shared" si="7"/>
        <v>0.7073512615251766</v>
      </c>
      <c r="AB20" s="69">
        <f>SUM(AB13:AB19)</f>
        <v>61056663</v>
      </c>
      <c r="AC20" s="78">
        <f>SUM(AC13:AC19)</f>
        <v>150306848</v>
      </c>
      <c r="AD20" s="71">
        <f t="shared" si="8"/>
        <v>0.4062134481058375</v>
      </c>
      <c r="AE20" s="69">
        <f>SUM(AE13:AE19)</f>
        <v>33467549</v>
      </c>
      <c r="AF20" s="78">
        <f>SUM(AF13:AF19)</f>
        <v>439515577</v>
      </c>
      <c r="AG20" s="71">
        <f t="shared" si="9"/>
        <v>0.07614644565828436</v>
      </c>
    </row>
    <row r="21" spans="1:33" s="10" customFormat="1" ht="12.75">
      <c r="A21" s="17" t="s">
        <v>611</v>
      </c>
      <c r="B21" s="38" t="s">
        <v>407</v>
      </c>
      <c r="C21" s="51" t="s">
        <v>408</v>
      </c>
      <c r="D21" s="66">
        <v>52313771</v>
      </c>
      <c r="E21" s="77">
        <v>61813771</v>
      </c>
      <c r="F21" s="103">
        <f t="shared" si="0"/>
        <v>0.8463125635871657</v>
      </c>
      <c r="G21" s="66">
        <v>17731413</v>
      </c>
      <c r="H21" s="77">
        <v>43364372</v>
      </c>
      <c r="I21" s="68">
        <f t="shared" si="1"/>
        <v>0.4088935728159513</v>
      </c>
      <c r="J21" s="66">
        <v>17731413</v>
      </c>
      <c r="K21" s="77">
        <v>43364372</v>
      </c>
      <c r="L21" s="68">
        <f t="shared" si="2"/>
        <v>0.4088935728159513</v>
      </c>
      <c r="M21" s="66">
        <v>17731413</v>
      </c>
      <c r="N21" s="77">
        <v>52313771</v>
      </c>
      <c r="O21" s="68">
        <f t="shared" si="3"/>
        <v>0.3389435068636134</v>
      </c>
      <c r="P21" s="66">
        <v>970000</v>
      </c>
      <c r="Q21" s="77">
        <v>8995120</v>
      </c>
      <c r="R21" s="68">
        <f t="shared" si="4"/>
        <v>0.10783624898834035</v>
      </c>
      <c r="S21" s="66">
        <v>0</v>
      </c>
      <c r="T21" s="77">
        <v>8995120</v>
      </c>
      <c r="U21" s="68">
        <f t="shared" si="5"/>
        <v>0</v>
      </c>
      <c r="V21" s="66">
        <v>0</v>
      </c>
      <c r="W21" s="77">
        <v>0</v>
      </c>
      <c r="X21" s="68">
        <f t="shared" si="6"/>
        <v>0</v>
      </c>
      <c r="Y21" s="66">
        <v>7972877</v>
      </c>
      <c r="Z21" s="77">
        <v>8995120</v>
      </c>
      <c r="AA21" s="68">
        <f t="shared" si="7"/>
        <v>0.8863558240468165</v>
      </c>
      <c r="AB21" s="66">
        <v>0</v>
      </c>
      <c r="AC21" s="77">
        <v>10711815</v>
      </c>
      <c r="AD21" s="68">
        <f t="shared" si="8"/>
        <v>0</v>
      </c>
      <c r="AE21" s="66">
        <v>0</v>
      </c>
      <c r="AF21" s="77">
        <v>43364372</v>
      </c>
      <c r="AG21" s="68">
        <f t="shared" si="9"/>
        <v>0</v>
      </c>
    </row>
    <row r="22" spans="1:33" s="10" customFormat="1" ht="12.75">
      <c r="A22" s="17" t="s">
        <v>611</v>
      </c>
      <c r="B22" s="38" t="s">
        <v>409</v>
      </c>
      <c r="C22" s="51" t="s">
        <v>410</v>
      </c>
      <c r="D22" s="66">
        <v>152881385</v>
      </c>
      <c r="E22" s="77">
        <v>182326635</v>
      </c>
      <c r="F22" s="103">
        <f t="shared" si="0"/>
        <v>0.8385027508460297</v>
      </c>
      <c r="G22" s="66">
        <v>26915001</v>
      </c>
      <c r="H22" s="77">
        <v>72236998</v>
      </c>
      <c r="I22" s="68">
        <f t="shared" si="1"/>
        <v>0.37259301666993416</v>
      </c>
      <c r="J22" s="66">
        <v>26915001</v>
      </c>
      <c r="K22" s="77">
        <v>58839149</v>
      </c>
      <c r="L22" s="68">
        <f t="shared" si="2"/>
        <v>0.4574335532962926</v>
      </c>
      <c r="M22" s="66">
        <v>26915001</v>
      </c>
      <c r="N22" s="77">
        <v>152881385</v>
      </c>
      <c r="O22" s="68">
        <f t="shared" si="3"/>
        <v>0.17605152517423883</v>
      </c>
      <c r="P22" s="66">
        <v>0</v>
      </c>
      <c r="Q22" s="77">
        <v>47589750</v>
      </c>
      <c r="R22" s="68">
        <f t="shared" si="4"/>
        <v>0</v>
      </c>
      <c r="S22" s="66">
        <v>0</v>
      </c>
      <c r="T22" s="77">
        <v>47589750</v>
      </c>
      <c r="U22" s="68">
        <f t="shared" si="5"/>
        <v>0</v>
      </c>
      <c r="V22" s="66">
        <v>0</v>
      </c>
      <c r="W22" s="77">
        <v>185000000</v>
      </c>
      <c r="X22" s="68">
        <f t="shared" si="6"/>
        <v>0</v>
      </c>
      <c r="Y22" s="66">
        <v>47589750</v>
      </c>
      <c r="Z22" s="77">
        <v>47589750</v>
      </c>
      <c r="AA22" s="68">
        <f t="shared" si="7"/>
        <v>1</v>
      </c>
      <c r="AB22" s="66">
        <v>29000000</v>
      </c>
      <c r="AC22" s="77">
        <v>35602977</v>
      </c>
      <c r="AD22" s="68">
        <f t="shared" si="8"/>
        <v>0.8145386269243721</v>
      </c>
      <c r="AE22" s="66">
        <v>2750000</v>
      </c>
      <c r="AF22" s="77">
        <v>72236998</v>
      </c>
      <c r="AG22" s="68">
        <f t="shared" si="9"/>
        <v>0.03806913460052701</v>
      </c>
    </row>
    <row r="23" spans="1:33" s="10" customFormat="1" ht="12.75">
      <c r="A23" s="17" t="s">
        <v>611</v>
      </c>
      <c r="B23" s="38" t="s">
        <v>411</v>
      </c>
      <c r="C23" s="51" t="s">
        <v>412</v>
      </c>
      <c r="D23" s="66">
        <v>127498421</v>
      </c>
      <c r="E23" s="77">
        <v>162383421</v>
      </c>
      <c r="F23" s="103">
        <f t="shared" si="0"/>
        <v>0.7851689551484446</v>
      </c>
      <c r="G23" s="66">
        <v>47528076</v>
      </c>
      <c r="H23" s="77">
        <v>158684325</v>
      </c>
      <c r="I23" s="68">
        <f t="shared" si="1"/>
        <v>0.29951336403264783</v>
      </c>
      <c r="J23" s="66">
        <v>47528076</v>
      </c>
      <c r="K23" s="77">
        <v>124656058</v>
      </c>
      <c r="L23" s="68">
        <f t="shared" si="2"/>
        <v>0.3812736963012259</v>
      </c>
      <c r="M23" s="66">
        <v>47528076</v>
      </c>
      <c r="N23" s="77">
        <v>127498421</v>
      </c>
      <c r="O23" s="68">
        <f t="shared" si="3"/>
        <v>0.37277384007759595</v>
      </c>
      <c r="P23" s="66">
        <v>7091000</v>
      </c>
      <c r="Q23" s="77">
        <v>20657000</v>
      </c>
      <c r="R23" s="68">
        <f t="shared" si="4"/>
        <v>0.3432734666214842</v>
      </c>
      <c r="S23" s="66">
        <v>0</v>
      </c>
      <c r="T23" s="77">
        <v>20657000</v>
      </c>
      <c r="U23" s="68">
        <f t="shared" si="5"/>
        <v>0</v>
      </c>
      <c r="V23" s="66">
        <v>0</v>
      </c>
      <c r="W23" s="77">
        <v>248936430</v>
      </c>
      <c r="X23" s="68">
        <f t="shared" si="6"/>
        <v>0</v>
      </c>
      <c r="Y23" s="66">
        <v>16289000</v>
      </c>
      <c r="Z23" s="77">
        <v>20657000</v>
      </c>
      <c r="AA23" s="68">
        <f t="shared" si="7"/>
        <v>0.788546255506608</v>
      </c>
      <c r="AB23" s="66">
        <v>12445206</v>
      </c>
      <c r="AC23" s="77">
        <v>71388943</v>
      </c>
      <c r="AD23" s="68">
        <f t="shared" si="8"/>
        <v>0.17432960171437192</v>
      </c>
      <c r="AE23" s="66">
        <v>8569216</v>
      </c>
      <c r="AF23" s="77">
        <v>158684325</v>
      </c>
      <c r="AG23" s="68">
        <f t="shared" si="9"/>
        <v>0.05400165391257139</v>
      </c>
    </row>
    <row r="24" spans="1:33" s="10" customFormat="1" ht="12.75">
      <c r="A24" s="17" t="s">
        <v>611</v>
      </c>
      <c r="B24" s="38" t="s">
        <v>413</v>
      </c>
      <c r="C24" s="51" t="s">
        <v>414</v>
      </c>
      <c r="D24" s="66">
        <v>29351611</v>
      </c>
      <c r="E24" s="77">
        <v>42968611</v>
      </c>
      <c r="F24" s="103">
        <f t="shared" si="0"/>
        <v>0.6830942475659733</v>
      </c>
      <c r="G24" s="66">
        <v>11605749</v>
      </c>
      <c r="H24" s="77">
        <v>38002611</v>
      </c>
      <c r="I24" s="68">
        <f t="shared" si="1"/>
        <v>0.3053934636228021</v>
      </c>
      <c r="J24" s="66">
        <v>11605749</v>
      </c>
      <c r="K24" s="77">
        <v>32361734</v>
      </c>
      <c r="L24" s="68">
        <f t="shared" si="2"/>
        <v>0.358625684272666</v>
      </c>
      <c r="M24" s="66">
        <v>11605749</v>
      </c>
      <c r="N24" s="77">
        <v>29351611</v>
      </c>
      <c r="O24" s="68">
        <f t="shared" si="3"/>
        <v>0.3954041568621225</v>
      </c>
      <c r="P24" s="66">
        <v>0</v>
      </c>
      <c r="Q24" s="77">
        <v>7892000</v>
      </c>
      <c r="R24" s="68">
        <f t="shared" si="4"/>
        <v>0</v>
      </c>
      <c r="S24" s="66">
        <v>0</v>
      </c>
      <c r="T24" s="77">
        <v>7892000</v>
      </c>
      <c r="U24" s="68">
        <f t="shared" si="5"/>
        <v>0</v>
      </c>
      <c r="V24" s="66">
        <v>0</v>
      </c>
      <c r="W24" s="77">
        <v>4535000</v>
      </c>
      <c r="X24" s="68">
        <f t="shared" si="6"/>
        <v>0</v>
      </c>
      <c r="Y24" s="66">
        <v>7892000</v>
      </c>
      <c r="Z24" s="77">
        <v>7892000</v>
      </c>
      <c r="AA24" s="68">
        <f t="shared" si="7"/>
        <v>1</v>
      </c>
      <c r="AB24" s="66">
        <v>1645680</v>
      </c>
      <c r="AC24" s="77">
        <v>14523573</v>
      </c>
      <c r="AD24" s="68">
        <f t="shared" si="8"/>
        <v>0.11331096005094614</v>
      </c>
      <c r="AE24" s="66">
        <v>0</v>
      </c>
      <c r="AF24" s="77">
        <v>38002611</v>
      </c>
      <c r="AG24" s="68">
        <f t="shared" si="9"/>
        <v>0</v>
      </c>
    </row>
    <row r="25" spans="1:33" s="10" customFormat="1" ht="12.75">
      <c r="A25" s="17" t="s">
        <v>611</v>
      </c>
      <c r="B25" s="38" t="s">
        <v>415</v>
      </c>
      <c r="C25" s="51" t="s">
        <v>416</v>
      </c>
      <c r="D25" s="66">
        <v>10758877</v>
      </c>
      <c r="E25" s="77">
        <v>26355008</v>
      </c>
      <c r="F25" s="103">
        <f t="shared" si="0"/>
        <v>0.4082289407766448</v>
      </c>
      <c r="G25" s="66">
        <v>13358000</v>
      </c>
      <c r="H25" s="77">
        <v>28089221</v>
      </c>
      <c r="I25" s="68">
        <f t="shared" si="1"/>
        <v>0.47555608608725747</v>
      </c>
      <c r="J25" s="66">
        <v>13358000</v>
      </c>
      <c r="K25" s="77">
        <v>23890221</v>
      </c>
      <c r="L25" s="68">
        <f t="shared" si="2"/>
        <v>0.559140913765511</v>
      </c>
      <c r="M25" s="66">
        <v>13358000</v>
      </c>
      <c r="N25" s="77">
        <v>10758877</v>
      </c>
      <c r="O25" s="68">
        <f t="shared" si="3"/>
        <v>1.2415793953216492</v>
      </c>
      <c r="P25" s="66">
        <v>0</v>
      </c>
      <c r="Q25" s="77">
        <v>0</v>
      </c>
      <c r="R25" s="68">
        <f t="shared" si="4"/>
        <v>0</v>
      </c>
      <c r="S25" s="66">
        <v>0</v>
      </c>
      <c r="T25" s="77">
        <v>0</v>
      </c>
      <c r="U25" s="68">
        <f t="shared" si="5"/>
        <v>0</v>
      </c>
      <c r="V25" s="66">
        <v>0</v>
      </c>
      <c r="W25" s="77">
        <v>0</v>
      </c>
      <c r="X25" s="68">
        <f t="shared" si="6"/>
        <v>0</v>
      </c>
      <c r="Y25" s="66">
        <v>0</v>
      </c>
      <c r="Z25" s="77">
        <v>0</v>
      </c>
      <c r="AA25" s="68">
        <f t="shared" si="7"/>
        <v>0</v>
      </c>
      <c r="AB25" s="66">
        <v>0</v>
      </c>
      <c r="AC25" s="77">
        <v>5030786</v>
      </c>
      <c r="AD25" s="68">
        <f t="shared" si="8"/>
        <v>0</v>
      </c>
      <c r="AE25" s="66">
        <v>0</v>
      </c>
      <c r="AF25" s="77">
        <v>28089221</v>
      </c>
      <c r="AG25" s="68">
        <f t="shared" si="9"/>
        <v>0</v>
      </c>
    </row>
    <row r="26" spans="1:33" s="10" customFormat="1" ht="12.75">
      <c r="A26" s="17" t="s">
        <v>611</v>
      </c>
      <c r="B26" s="38" t="s">
        <v>417</v>
      </c>
      <c r="C26" s="51" t="s">
        <v>418</v>
      </c>
      <c r="D26" s="66">
        <v>20434535</v>
      </c>
      <c r="E26" s="77">
        <v>36066129</v>
      </c>
      <c r="F26" s="103">
        <f t="shared" si="0"/>
        <v>0.5665852024208088</v>
      </c>
      <c r="G26" s="66">
        <v>12649119</v>
      </c>
      <c r="H26" s="77">
        <v>38177625</v>
      </c>
      <c r="I26" s="68">
        <f t="shared" si="1"/>
        <v>0.331322836347206</v>
      </c>
      <c r="J26" s="66">
        <v>12649119</v>
      </c>
      <c r="K26" s="77">
        <v>30254875</v>
      </c>
      <c r="L26" s="68">
        <f t="shared" si="2"/>
        <v>0.41808531682910605</v>
      </c>
      <c r="M26" s="66">
        <v>12649119</v>
      </c>
      <c r="N26" s="77">
        <v>20434535</v>
      </c>
      <c r="O26" s="68">
        <f t="shared" si="3"/>
        <v>0.6190069409458057</v>
      </c>
      <c r="P26" s="66">
        <v>13852000</v>
      </c>
      <c r="Q26" s="77">
        <v>13852000</v>
      </c>
      <c r="R26" s="68">
        <f t="shared" si="4"/>
        <v>1</v>
      </c>
      <c r="S26" s="66">
        <v>0</v>
      </c>
      <c r="T26" s="77">
        <v>13852000</v>
      </c>
      <c r="U26" s="68">
        <f t="shared" si="5"/>
        <v>0</v>
      </c>
      <c r="V26" s="66">
        <v>0</v>
      </c>
      <c r="W26" s="77">
        <v>13852000</v>
      </c>
      <c r="X26" s="68">
        <f t="shared" si="6"/>
        <v>0</v>
      </c>
      <c r="Y26" s="66">
        <v>13686000</v>
      </c>
      <c r="Z26" s="77">
        <v>13852000</v>
      </c>
      <c r="AA26" s="68">
        <f t="shared" si="7"/>
        <v>0.9880161709500433</v>
      </c>
      <c r="AB26" s="66">
        <v>29076902</v>
      </c>
      <c r="AC26" s="77">
        <v>12651925</v>
      </c>
      <c r="AD26" s="68">
        <f t="shared" si="8"/>
        <v>2.298219598993829</v>
      </c>
      <c r="AE26" s="66">
        <v>14789602</v>
      </c>
      <c r="AF26" s="77">
        <v>38177625</v>
      </c>
      <c r="AG26" s="68">
        <f t="shared" si="9"/>
        <v>0.3873892626898609</v>
      </c>
    </row>
    <row r="27" spans="1:33" s="10" customFormat="1" ht="12.75">
      <c r="A27" s="17" t="s">
        <v>611</v>
      </c>
      <c r="B27" s="38" t="s">
        <v>419</v>
      </c>
      <c r="C27" s="51" t="s">
        <v>420</v>
      </c>
      <c r="D27" s="66">
        <v>53213837</v>
      </c>
      <c r="E27" s="77">
        <v>75737977</v>
      </c>
      <c r="F27" s="103">
        <f t="shared" si="0"/>
        <v>0.7026044146914566</v>
      </c>
      <c r="G27" s="66">
        <v>20243000</v>
      </c>
      <c r="H27" s="77">
        <v>72608235</v>
      </c>
      <c r="I27" s="68">
        <f t="shared" si="1"/>
        <v>0.27879757716187425</v>
      </c>
      <c r="J27" s="66">
        <v>20243000</v>
      </c>
      <c r="K27" s="77">
        <v>61835227</v>
      </c>
      <c r="L27" s="68">
        <f t="shared" si="2"/>
        <v>0.3273700280909456</v>
      </c>
      <c r="M27" s="66">
        <v>20243000</v>
      </c>
      <c r="N27" s="77">
        <v>53213837</v>
      </c>
      <c r="O27" s="68">
        <f t="shared" si="3"/>
        <v>0.380408576814335</v>
      </c>
      <c r="P27" s="66">
        <v>9888000</v>
      </c>
      <c r="Q27" s="77">
        <v>11751000</v>
      </c>
      <c r="R27" s="68">
        <f t="shared" si="4"/>
        <v>0.8414603012509574</v>
      </c>
      <c r="S27" s="66">
        <v>0</v>
      </c>
      <c r="T27" s="77">
        <v>11751000</v>
      </c>
      <c r="U27" s="68">
        <f t="shared" si="5"/>
        <v>0</v>
      </c>
      <c r="V27" s="66">
        <v>0</v>
      </c>
      <c r="W27" s="77">
        <v>140000000</v>
      </c>
      <c r="X27" s="68">
        <f t="shared" si="6"/>
        <v>0</v>
      </c>
      <c r="Y27" s="66">
        <v>11751000</v>
      </c>
      <c r="Z27" s="77">
        <v>11751000</v>
      </c>
      <c r="AA27" s="68">
        <f t="shared" si="7"/>
        <v>1</v>
      </c>
      <c r="AB27" s="66">
        <v>7000</v>
      </c>
      <c r="AC27" s="77">
        <v>27572480</v>
      </c>
      <c r="AD27" s="68">
        <f t="shared" si="8"/>
        <v>0.00025387632886124135</v>
      </c>
      <c r="AE27" s="66">
        <v>5500000</v>
      </c>
      <c r="AF27" s="77">
        <v>72608235</v>
      </c>
      <c r="AG27" s="68">
        <f t="shared" si="9"/>
        <v>0.07574898356915025</v>
      </c>
    </row>
    <row r="28" spans="1:33" s="10" customFormat="1" ht="12.75">
      <c r="A28" s="17" t="s">
        <v>611</v>
      </c>
      <c r="B28" s="38" t="s">
        <v>421</v>
      </c>
      <c r="C28" s="51" t="s">
        <v>422</v>
      </c>
      <c r="D28" s="66">
        <v>6302015</v>
      </c>
      <c r="E28" s="77">
        <v>6370019</v>
      </c>
      <c r="F28" s="103">
        <f t="shared" si="0"/>
        <v>0.9893243646526015</v>
      </c>
      <c r="G28" s="66">
        <v>52896</v>
      </c>
      <c r="H28" s="77">
        <v>166277</v>
      </c>
      <c r="I28" s="68">
        <f t="shared" si="1"/>
        <v>0.3181197640082513</v>
      </c>
      <c r="J28" s="66">
        <v>52896</v>
      </c>
      <c r="K28" s="77">
        <v>122407</v>
      </c>
      <c r="L28" s="68">
        <f t="shared" si="2"/>
        <v>0.4321321493051868</v>
      </c>
      <c r="M28" s="66">
        <v>52896</v>
      </c>
      <c r="N28" s="77">
        <v>6302015</v>
      </c>
      <c r="O28" s="68">
        <f t="shared" si="3"/>
        <v>0.008393505886609283</v>
      </c>
      <c r="P28" s="66">
        <v>42512560</v>
      </c>
      <c r="Q28" s="77">
        <v>42512560</v>
      </c>
      <c r="R28" s="68">
        <f t="shared" si="4"/>
        <v>1</v>
      </c>
      <c r="S28" s="66">
        <v>0</v>
      </c>
      <c r="T28" s="77">
        <v>42512560</v>
      </c>
      <c r="U28" s="68">
        <f t="shared" si="5"/>
        <v>0</v>
      </c>
      <c r="V28" s="66">
        <v>0</v>
      </c>
      <c r="W28" s="77">
        <v>150000</v>
      </c>
      <c r="X28" s="68">
        <f t="shared" si="6"/>
        <v>0</v>
      </c>
      <c r="Y28" s="66">
        <v>42512560</v>
      </c>
      <c r="Z28" s="77">
        <v>42512560</v>
      </c>
      <c r="AA28" s="68">
        <f t="shared" si="7"/>
        <v>1</v>
      </c>
      <c r="AB28" s="66">
        <v>20000</v>
      </c>
      <c r="AC28" s="77">
        <v>36000</v>
      </c>
      <c r="AD28" s="68">
        <f t="shared" si="8"/>
        <v>0.5555555555555556</v>
      </c>
      <c r="AE28" s="66">
        <v>17000</v>
      </c>
      <c r="AF28" s="77">
        <v>166277</v>
      </c>
      <c r="AG28" s="68">
        <f t="shared" si="9"/>
        <v>0.1022390348635109</v>
      </c>
    </row>
    <row r="29" spans="1:33" s="10" customFormat="1" ht="12.75">
      <c r="A29" s="17" t="s">
        <v>612</v>
      </c>
      <c r="B29" s="38" t="s">
        <v>602</v>
      </c>
      <c r="C29" s="51" t="s">
        <v>603</v>
      </c>
      <c r="D29" s="66">
        <v>21778453</v>
      </c>
      <c r="E29" s="77">
        <v>56062453</v>
      </c>
      <c r="F29" s="103">
        <f t="shared" si="0"/>
        <v>0.3884677147466237</v>
      </c>
      <c r="G29" s="66">
        <v>22762281</v>
      </c>
      <c r="H29" s="77">
        <v>56062453</v>
      </c>
      <c r="I29" s="68">
        <f t="shared" si="1"/>
        <v>0.4060165009190732</v>
      </c>
      <c r="J29" s="66">
        <v>22762281</v>
      </c>
      <c r="K29" s="77">
        <v>56062453</v>
      </c>
      <c r="L29" s="68">
        <f t="shared" si="2"/>
        <v>0.4060165009190732</v>
      </c>
      <c r="M29" s="66">
        <v>22762281</v>
      </c>
      <c r="N29" s="77">
        <v>21778453</v>
      </c>
      <c r="O29" s="68">
        <f t="shared" si="3"/>
        <v>1.0451743748741016</v>
      </c>
      <c r="P29" s="66">
        <v>0</v>
      </c>
      <c r="Q29" s="77">
        <v>780000</v>
      </c>
      <c r="R29" s="68">
        <f t="shared" si="4"/>
        <v>0</v>
      </c>
      <c r="S29" s="66">
        <v>0</v>
      </c>
      <c r="T29" s="77">
        <v>780000</v>
      </c>
      <c r="U29" s="68">
        <f t="shared" si="5"/>
        <v>0</v>
      </c>
      <c r="V29" s="66">
        <v>0</v>
      </c>
      <c r="W29" s="77">
        <v>18607801</v>
      </c>
      <c r="X29" s="68">
        <f t="shared" si="6"/>
        <v>0</v>
      </c>
      <c r="Y29" s="66">
        <v>780000</v>
      </c>
      <c r="Z29" s="77">
        <v>780000</v>
      </c>
      <c r="AA29" s="68">
        <f t="shared" si="7"/>
        <v>1</v>
      </c>
      <c r="AB29" s="66">
        <v>0</v>
      </c>
      <c r="AC29" s="77">
        <v>20246000</v>
      </c>
      <c r="AD29" s="68">
        <f t="shared" si="8"/>
        <v>0</v>
      </c>
      <c r="AE29" s="66">
        <v>7163958</v>
      </c>
      <c r="AF29" s="77">
        <v>56062453</v>
      </c>
      <c r="AG29" s="68">
        <f t="shared" si="9"/>
        <v>0.12778531114220065</v>
      </c>
    </row>
    <row r="30" spans="1:33" s="34" customFormat="1" ht="12.75">
      <c r="A30" s="39"/>
      <c r="B30" s="40" t="s">
        <v>657</v>
      </c>
      <c r="C30" s="56"/>
      <c r="D30" s="69">
        <f>SUM(D21:D29)</f>
        <v>474532905</v>
      </c>
      <c r="E30" s="78">
        <f>SUM(E21:E29)</f>
        <v>650084024</v>
      </c>
      <c r="F30" s="104">
        <f t="shared" si="0"/>
        <v>0.7299562633152787</v>
      </c>
      <c r="G30" s="69">
        <f>SUM(G21:G29)</f>
        <v>172845535</v>
      </c>
      <c r="H30" s="78">
        <f>SUM(H21:H29)</f>
        <v>507392117</v>
      </c>
      <c r="I30" s="71">
        <f t="shared" si="1"/>
        <v>0.3406547504560462</v>
      </c>
      <c r="J30" s="69">
        <f>SUM(J21:J29)</f>
        <v>172845535</v>
      </c>
      <c r="K30" s="78">
        <f>SUM(K21:K29)</f>
        <v>431386496</v>
      </c>
      <c r="L30" s="71">
        <f t="shared" si="2"/>
        <v>0.40067442213119253</v>
      </c>
      <c r="M30" s="69">
        <f>SUM(M21:M29)</f>
        <v>172845535</v>
      </c>
      <c r="N30" s="78">
        <f>SUM(N21:N29)</f>
        <v>474532905</v>
      </c>
      <c r="O30" s="71">
        <f t="shared" si="3"/>
        <v>0.36424351858170934</v>
      </c>
      <c r="P30" s="69">
        <f>SUM(P21:P29)</f>
        <v>74313560</v>
      </c>
      <c r="Q30" s="78">
        <f>SUM(Q21:Q29)</f>
        <v>154029430</v>
      </c>
      <c r="R30" s="71">
        <f t="shared" si="4"/>
        <v>0.48246338378321596</v>
      </c>
      <c r="S30" s="69">
        <f>SUM(S21:S29)</f>
        <v>0</v>
      </c>
      <c r="T30" s="78">
        <f>SUM(T21:T29)</f>
        <v>154029430</v>
      </c>
      <c r="U30" s="71">
        <f t="shared" si="5"/>
        <v>0</v>
      </c>
      <c r="V30" s="69">
        <f>SUM(V21:V29)</f>
        <v>0</v>
      </c>
      <c r="W30" s="78">
        <f>SUM(W21:W29)</f>
        <v>611081231</v>
      </c>
      <c r="X30" s="71">
        <f t="shared" si="6"/>
        <v>0</v>
      </c>
      <c r="Y30" s="69">
        <f>SUM(Y21:Y29)</f>
        <v>148473187</v>
      </c>
      <c r="Z30" s="78">
        <f>SUM(Z21:Z29)</f>
        <v>154029430</v>
      </c>
      <c r="AA30" s="71">
        <f t="shared" si="7"/>
        <v>0.9639273936156226</v>
      </c>
      <c r="AB30" s="69">
        <f>SUM(AB21:AB29)</f>
        <v>72194788</v>
      </c>
      <c r="AC30" s="78">
        <f>SUM(AC21:AC29)</f>
        <v>197764499</v>
      </c>
      <c r="AD30" s="71">
        <f t="shared" si="8"/>
        <v>0.36505433667343906</v>
      </c>
      <c r="AE30" s="69">
        <f>SUM(AE21:AE29)</f>
        <v>38789776</v>
      </c>
      <c r="AF30" s="78">
        <f>SUM(AF21:AF29)</f>
        <v>507392117</v>
      </c>
      <c r="AG30" s="71">
        <f t="shared" si="9"/>
        <v>0.07644930754807135</v>
      </c>
    </row>
    <row r="31" spans="1:33" s="10" customFormat="1" ht="12.75">
      <c r="A31" s="17" t="s">
        <v>611</v>
      </c>
      <c r="B31" s="38" t="s">
        <v>423</v>
      </c>
      <c r="C31" s="51" t="s">
        <v>424</v>
      </c>
      <c r="D31" s="66">
        <v>20799232</v>
      </c>
      <c r="E31" s="77">
        <v>34194356</v>
      </c>
      <c r="F31" s="103">
        <f t="shared" si="0"/>
        <v>0.6082650598829819</v>
      </c>
      <c r="G31" s="66">
        <v>6597452</v>
      </c>
      <c r="H31" s="77">
        <v>19827212</v>
      </c>
      <c r="I31" s="68">
        <f t="shared" si="1"/>
        <v>0.3327473373462694</v>
      </c>
      <c r="J31" s="66">
        <v>6597452</v>
      </c>
      <c r="K31" s="77">
        <v>19827212</v>
      </c>
      <c r="L31" s="68">
        <f t="shared" si="2"/>
        <v>0.3327473373462694</v>
      </c>
      <c r="M31" s="66">
        <v>6597452</v>
      </c>
      <c r="N31" s="77">
        <v>20799232</v>
      </c>
      <c r="O31" s="68">
        <f t="shared" si="3"/>
        <v>0.3171969041933856</v>
      </c>
      <c r="P31" s="66">
        <v>300000</v>
      </c>
      <c r="Q31" s="77">
        <v>14367144</v>
      </c>
      <c r="R31" s="68">
        <f t="shared" si="4"/>
        <v>0.02088097676197858</v>
      </c>
      <c r="S31" s="66">
        <v>0</v>
      </c>
      <c r="T31" s="77">
        <v>14367144</v>
      </c>
      <c r="U31" s="68">
        <f t="shared" si="5"/>
        <v>0</v>
      </c>
      <c r="V31" s="66">
        <v>0</v>
      </c>
      <c r="W31" s="77">
        <v>0</v>
      </c>
      <c r="X31" s="68">
        <f t="shared" si="6"/>
        <v>0</v>
      </c>
      <c r="Y31" s="66">
        <v>11957832</v>
      </c>
      <c r="Z31" s="77">
        <v>14367144</v>
      </c>
      <c r="AA31" s="68">
        <f t="shared" si="7"/>
        <v>0.8323040403854796</v>
      </c>
      <c r="AB31" s="66">
        <v>0</v>
      </c>
      <c r="AC31" s="77">
        <v>5121449</v>
      </c>
      <c r="AD31" s="68">
        <f t="shared" si="8"/>
        <v>0</v>
      </c>
      <c r="AE31" s="66">
        <v>0</v>
      </c>
      <c r="AF31" s="77">
        <v>19827212</v>
      </c>
      <c r="AG31" s="68">
        <f t="shared" si="9"/>
        <v>0</v>
      </c>
    </row>
    <row r="32" spans="1:33" s="10" customFormat="1" ht="12.75">
      <c r="A32" s="17" t="s">
        <v>611</v>
      </c>
      <c r="B32" s="38" t="s">
        <v>425</v>
      </c>
      <c r="C32" s="51" t="s">
        <v>426</v>
      </c>
      <c r="D32" s="66">
        <v>106046744</v>
      </c>
      <c r="E32" s="77">
        <v>153488032</v>
      </c>
      <c r="F32" s="103">
        <f t="shared" si="0"/>
        <v>0.6909121357422838</v>
      </c>
      <c r="G32" s="66">
        <v>41782159</v>
      </c>
      <c r="H32" s="77">
        <v>128594634</v>
      </c>
      <c r="I32" s="68">
        <f t="shared" si="1"/>
        <v>0.3249137051861744</v>
      </c>
      <c r="J32" s="66">
        <v>41782159</v>
      </c>
      <c r="K32" s="77">
        <v>96880525</v>
      </c>
      <c r="L32" s="68">
        <f t="shared" si="2"/>
        <v>0.4312751092131262</v>
      </c>
      <c r="M32" s="66">
        <v>41782159</v>
      </c>
      <c r="N32" s="77">
        <v>106046744</v>
      </c>
      <c r="O32" s="68">
        <f t="shared" si="3"/>
        <v>0.3939975658281408</v>
      </c>
      <c r="P32" s="66">
        <v>8039905</v>
      </c>
      <c r="Q32" s="77">
        <v>24968255</v>
      </c>
      <c r="R32" s="68">
        <f t="shared" si="4"/>
        <v>0.3220050820531911</v>
      </c>
      <c r="S32" s="66">
        <v>3300000</v>
      </c>
      <c r="T32" s="77">
        <v>24968255</v>
      </c>
      <c r="U32" s="68">
        <f t="shared" si="5"/>
        <v>0.13216782670635172</v>
      </c>
      <c r="V32" s="66">
        <v>3300000</v>
      </c>
      <c r="W32" s="77">
        <v>193624940</v>
      </c>
      <c r="X32" s="68">
        <f t="shared" si="6"/>
        <v>0.01704325899339207</v>
      </c>
      <c r="Y32" s="66">
        <v>19793062</v>
      </c>
      <c r="Z32" s="77">
        <v>24968255</v>
      </c>
      <c r="AA32" s="68">
        <f t="shared" si="7"/>
        <v>0.7927290873951744</v>
      </c>
      <c r="AB32" s="66">
        <v>28291196</v>
      </c>
      <c r="AC32" s="77">
        <v>72416728</v>
      </c>
      <c r="AD32" s="68">
        <f t="shared" si="8"/>
        <v>0.39067211100728</v>
      </c>
      <c r="AE32" s="66">
        <v>13852582</v>
      </c>
      <c r="AF32" s="77">
        <v>128594634</v>
      </c>
      <c r="AG32" s="68">
        <f t="shared" si="9"/>
        <v>0.10772286190417557</v>
      </c>
    </row>
    <row r="33" spans="1:33" s="10" customFormat="1" ht="12.75">
      <c r="A33" s="17" t="s">
        <v>611</v>
      </c>
      <c r="B33" s="38" t="s">
        <v>427</v>
      </c>
      <c r="C33" s="51" t="s">
        <v>428</v>
      </c>
      <c r="D33" s="66">
        <v>318336872</v>
      </c>
      <c r="E33" s="77">
        <v>369627872</v>
      </c>
      <c r="F33" s="103">
        <f t="shared" si="0"/>
        <v>0.8612361137095202</v>
      </c>
      <c r="G33" s="66">
        <v>148589348</v>
      </c>
      <c r="H33" s="77">
        <v>375173223</v>
      </c>
      <c r="I33" s="68">
        <f t="shared" si="1"/>
        <v>0.3960553122950355</v>
      </c>
      <c r="J33" s="66">
        <v>148589348</v>
      </c>
      <c r="K33" s="77">
        <v>273675403</v>
      </c>
      <c r="L33" s="68">
        <f t="shared" si="2"/>
        <v>0.5429400902352923</v>
      </c>
      <c r="M33" s="66">
        <v>148589348</v>
      </c>
      <c r="N33" s="77">
        <v>318336872</v>
      </c>
      <c r="O33" s="68">
        <f t="shared" si="3"/>
        <v>0.4667676322458807</v>
      </c>
      <c r="P33" s="66">
        <v>108598070</v>
      </c>
      <c r="Q33" s="77">
        <v>154276870</v>
      </c>
      <c r="R33" s="68">
        <f t="shared" si="4"/>
        <v>0.7039167310044597</v>
      </c>
      <c r="S33" s="66">
        <v>77698070</v>
      </c>
      <c r="T33" s="77">
        <v>154276870</v>
      </c>
      <c r="U33" s="68">
        <f t="shared" si="5"/>
        <v>0.5036274718303528</v>
      </c>
      <c r="V33" s="66">
        <v>77698070</v>
      </c>
      <c r="W33" s="77">
        <v>0</v>
      </c>
      <c r="X33" s="68">
        <f t="shared" si="6"/>
        <v>0</v>
      </c>
      <c r="Y33" s="66">
        <v>90476870</v>
      </c>
      <c r="Z33" s="77">
        <v>154276870</v>
      </c>
      <c r="AA33" s="68">
        <f t="shared" si="7"/>
        <v>0.5864577755563747</v>
      </c>
      <c r="AB33" s="66">
        <v>0</v>
      </c>
      <c r="AC33" s="77">
        <v>249681597</v>
      </c>
      <c r="AD33" s="68">
        <f t="shared" si="8"/>
        <v>0</v>
      </c>
      <c r="AE33" s="66">
        <v>0</v>
      </c>
      <c r="AF33" s="77">
        <v>375173223</v>
      </c>
      <c r="AG33" s="68">
        <f t="shared" si="9"/>
        <v>0</v>
      </c>
    </row>
    <row r="34" spans="1:33" s="10" customFormat="1" ht="12.75">
      <c r="A34" s="17" t="s">
        <v>611</v>
      </c>
      <c r="B34" s="38" t="s">
        <v>429</v>
      </c>
      <c r="C34" s="51" t="s">
        <v>430</v>
      </c>
      <c r="D34" s="66">
        <v>19641246</v>
      </c>
      <c r="E34" s="77">
        <v>36159246</v>
      </c>
      <c r="F34" s="103">
        <f t="shared" si="0"/>
        <v>0.5431873773031661</v>
      </c>
      <c r="G34" s="66">
        <v>8201288</v>
      </c>
      <c r="H34" s="77">
        <v>24810720</v>
      </c>
      <c r="I34" s="68">
        <f t="shared" si="1"/>
        <v>0.330554212050275</v>
      </c>
      <c r="J34" s="66">
        <v>8201288</v>
      </c>
      <c r="K34" s="77">
        <v>24067874</v>
      </c>
      <c r="L34" s="68">
        <f t="shared" si="2"/>
        <v>0.3407566451444777</v>
      </c>
      <c r="M34" s="66">
        <v>8201288</v>
      </c>
      <c r="N34" s="77">
        <v>19641246</v>
      </c>
      <c r="O34" s="68">
        <f t="shared" si="3"/>
        <v>0.41755436493183784</v>
      </c>
      <c r="P34" s="66">
        <v>0</v>
      </c>
      <c r="Q34" s="77">
        <v>17079000</v>
      </c>
      <c r="R34" s="68">
        <f t="shared" si="4"/>
        <v>0</v>
      </c>
      <c r="S34" s="66">
        <v>0</v>
      </c>
      <c r="T34" s="77">
        <v>17079000</v>
      </c>
      <c r="U34" s="68">
        <f t="shared" si="5"/>
        <v>0</v>
      </c>
      <c r="V34" s="66">
        <v>0</v>
      </c>
      <c r="W34" s="77">
        <v>64149000</v>
      </c>
      <c r="X34" s="68">
        <f t="shared" si="6"/>
        <v>0</v>
      </c>
      <c r="Y34" s="66">
        <v>9804000</v>
      </c>
      <c r="Z34" s="77">
        <v>17079000</v>
      </c>
      <c r="AA34" s="68">
        <f t="shared" si="7"/>
        <v>0.5740382926400843</v>
      </c>
      <c r="AB34" s="66">
        <v>19863000</v>
      </c>
      <c r="AC34" s="77">
        <v>6320000</v>
      </c>
      <c r="AD34" s="68">
        <f t="shared" si="8"/>
        <v>3.142879746835443</v>
      </c>
      <c r="AE34" s="66">
        <v>4897000</v>
      </c>
      <c r="AF34" s="77">
        <v>24810720</v>
      </c>
      <c r="AG34" s="68">
        <f t="shared" si="9"/>
        <v>0.19737436076018752</v>
      </c>
    </row>
    <row r="35" spans="1:33" s="10" customFormat="1" ht="12.75">
      <c r="A35" s="17" t="s">
        <v>611</v>
      </c>
      <c r="B35" s="38" t="s">
        <v>431</v>
      </c>
      <c r="C35" s="51" t="s">
        <v>432</v>
      </c>
      <c r="D35" s="66">
        <v>100501864</v>
      </c>
      <c r="E35" s="77">
        <v>100501864</v>
      </c>
      <c r="F35" s="103">
        <f t="shared" si="0"/>
        <v>1</v>
      </c>
      <c r="G35" s="66">
        <v>0</v>
      </c>
      <c r="H35" s="77">
        <v>89596516</v>
      </c>
      <c r="I35" s="68">
        <f t="shared" si="1"/>
        <v>0</v>
      </c>
      <c r="J35" s="66">
        <v>0</v>
      </c>
      <c r="K35" s="77">
        <v>89596516</v>
      </c>
      <c r="L35" s="68">
        <f t="shared" si="2"/>
        <v>0</v>
      </c>
      <c r="M35" s="66">
        <v>0</v>
      </c>
      <c r="N35" s="77">
        <v>100501864</v>
      </c>
      <c r="O35" s="68">
        <f t="shared" si="3"/>
        <v>0</v>
      </c>
      <c r="P35" s="66">
        <v>15361100</v>
      </c>
      <c r="Q35" s="77">
        <v>68862100</v>
      </c>
      <c r="R35" s="68">
        <f t="shared" si="4"/>
        <v>0.22307045530124697</v>
      </c>
      <c r="S35" s="66">
        <v>8100000</v>
      </c>
      <c r="T35" s="77">
        <v>68862100</v>
      </c>
      <c r="U35" s="68">
        <f t="shared" si="5"/>
        <v>0.11762638664809816</v>
      </c>
      <c r="V35" s="66">
        <v>8100000</v>
      </c>
      <c r="W35" s="77">
        <v>548615133</v>
      </c>
      <c r="X35" s="68">
        <f t="shared" si="6"/>
        <v>0.014764448723291052</v>
      </c>
      <c r="Y35" s="66">
        <v>67966000</v>
      </c>
      <c r="Z35" s="77">
        <v>68862100</v>
      </c>
      <c r="AA35" s="68">
        <f t="shared" si="7"/>
        <v>0.9869870364104493</v>
      </c>
      <c r="AB35" s="66">
        <v>30340000</v>
      </c>
      <c r="AC35" s="77">
        <v>59093277</v>
      </c>
      <c r="AD35" s="68">
        <f t="shared" si="8"/>
        <v>0.5134255796983471</v>
      </c>
      <c r="AE35" s="66">
        <v>18625000</v>
      </c>
      <c r="AF35" s="77">
        <v>89596516</v>
      </c>
      <c r="AG35" s="68">
        <f t="shared" si="9"/>
        <v>0.20787638662199767</v>
      </c>
    </row>
    <row r="36" spans="1:33" s="10" customFormat="1" ht="12.75">
      <c r="A36" s="17" t="s">
        <v>611</v>
      </c>
      <c r="B36" s="38" t="s">
        <v>433</v>
      </c>
      <c r="C36" s="51" t="s">
        <v>434</v>
      </c>
      <c r="D36" s="66">
        <v>45903977</v>
      </c>
      <c r="E36" s="77">
        <v>61111977</v>
      </c>
      <c r="F36" s="103">
        <f t="shared" si="0"/>
        <v>0.7511453442260589</v>
      </c>
      <c r="G36" s="66">
        <v>14244000</v>
      </c>
      <c r="H36" s="77">
        <v>52496000</v>
      </c>
      <c r="I36" s="68">
        <f t="shared" si="1"/>
        <v>0.27133495885400793</v>
      </c>
      <c r="J36" s="66">
        <v>14244000</v>
      </c>
      <c r="K36" s="77">
        <v>45202475</v>
      </c>
      <c r="L36" s="68">
        <f t="shared" si="2"/>
        <v>0.31511548869835115</v>
      </c>
      <c r="M36" s="66">
        <v>14244000</v>
      </c>
      <c r="N36" s="77">
        <v>45903977</v>
      </c>
      <c r="O36" s="68">
        <f t="shared" si="3"/>
        <v>0.31029991148697206</v>
      </c>
      <c r="P36" s="66">
        <v>0</v>
      </c>
      <c r="Q36" s="77">
        <v>15157000</v>
      </c>
      <c r="R36" s="68">
        <f t="shared" si="4"/>
        <v>0</v>
      </c>
      <c r="S36" s="66">
        <v>0</v>
      </c>
      <c r="T36" s="77">
        <v>15157000</v>
      </c>
      <c r="U36" s="68">
        <f t="shared" si="5"/>
        <v>0</v>
      </c>
      <c r="V36" s="66">
        <v>0</v>
      </c>
      <c r="W36" s="77">
        <v>0</v>
      </c>
      <c r="X36" s="68">
        <f t="shared" si="6"/>
        <v>0</v>
      </c>
      <c r="Y36" s="66">
        <v>15157000</v>
      </c>
      <c r="Z36" s="77">
        <v>15157000</v>
      </c>
      <c r="AA36" s="68">
        <f t="shared" si="7"/>
        <v>1</v>
      </c>
      <c r="AB36" s="66">
        <v>0</v>
      </c>
      <c r="AC36" s="77">
        <v>19238834</v>
      </c>
      <c r="AD36" s="68">
        <f t="shared" si="8"/>
        <v>0</v>
      </c>
      <c r="AE36" s="66">
        <v>0</v>
      </c>
      <c r="AF36" s="77">
        <v>52496000</v>
      </c>
      <c r="AG36" s="68">
        <f t="shared" si="9"/>
        <v>0</v>
      </c>
    </row>
    <row r="37" spans="1:33" s="10" customFormat="1" ht="12.75">
      <c r="A37" s="17" t="s">
        <v>612</v>
      </c>
      <c r="B37" s="38" t="s">
        <v>604</v>
      </c>
      <c r="C37" s="51" t="s">
        <v>605</v>
      </c>
      <c r="D37" s="66">
        <v>31966000</v>
      </c>
      <c r="E37" s="77">
        <v>89474000</v>
      </c>
      <c r="F37" s="103">
        <f t="shared" si="0"/>
        <v>0.35726579788541923</v>
      </c>
      <c r="G37" s="66">
        <v>30853000</v>
      </c>
      <c r="H37" s="77">
        <v>73021000</v>
      </c>
      <c r="I37" s="68">
        <f t="shared" si="1"/>
        <v>0.4225222881089002</v>
      </c>
      <c r="J37" s="66">
        <v>30853000</v>
      </c>
      <c r="K37" s="77">
        <v>73021000</v>
      </c>
      <c r="L37" s="68">
        <f t="shared" si="2"/>
        <v>0.4225222881089002</v>
      </c>
      <c r="M37" s="66">
        <v>30853000</v>
      </c>
      <c r="N37" s="77">
        <v>31966000</v>
      </c>
      <c r="O37" s="68">
        <f t="shared" si="3"/>
        <v>0.9651817556153413</v>
      </c>
      <c r="P37" s="66">
        <v>19014000</v>
      </c>
      <c r="Q37" s="77">
        <v>19139000</v>
      </c>
      <c r="R37" s="68">
        <f t="shared" si="4"/>
        <v>0.9934688332723758</v>
      </c>
      <c r="S37" s="66">
        <v>0</v>
      </c>
      <c r="T37" s="77">
        <v>19139000</v>
      </c>
      <c r="U37" s="68">
        <f t="shared" si="5"/>
        <v>0</v>
      </c>
      <c r="V37" s="66">
        <v>0</v>
      </c>
      <c r="W37" s="77">
        <v>14891000</v>
      </c>
      <c r="X37" s="68">
        <f t="shared" si="6"/>
        <v>0</v>
      </c>
      <c r="Y37" s="66">
        <v>0</v>
      </c>
      <c r="Z37" s="77">
        <v>19139000</v>
      </c>
      <c r="AA37" s="68">
        <f t="shared" si="7"/>
        <v>0</v>
      </c>
      <c r="AB37" s="66">
        <v>0</v>
      </c>
      <c r="AC37" s="77">
        <v>0</v>
      </c>
      <c r="AD37" s="68">
        <f t="shared" si="8"/>
        <v>0</v>
      </c>
      <c r="AE37" s="66">
        <v>5819000</v>
      </c>
      <c r="AF37" s="77">
        <v>73021000</v>
      </c>
      <c r="AG37" s="68">
        <f t="shared" si="9"/>
        <v>0.07968940441790717</v>
      </c>
    </row>
    <row r="38" spans="1:33" s="34" customFormat="1" ht="12.75">
      <c r="A38" s="39"/>
      <c r="B38" s="40" t="s">
        <v>658</v>
      </c>
      <c r="C38" s="56"/>
      <c r="D38" s="69">
        <f>SUM(D31:D37)</f>
        <v>643195935</v>
      </c>
      <c r="E38" s="78">
        <f>SUM(E31:E37)</f>
        <v>844557347</v>
      </c>
      <c r="F38" s="104">
        <f t="shared" si="0"/>
        <v>0.7615775734883282</v>
      </c>
      <c r="G38" s="69">
        <f>SUM(G31:G37)</f>
        <v>250267247</v>
      </c>
      <c r="H38" s="78">
        <f>SUM(H31:H37)</f>
        <v>763519305</v>
      </c>
      <c r="I38" s="71">
        <f t="shared" si="1"/>
        <v>0.32778116461639434</v>
      </c>
      <c r="J38" s="69">
        <f>SUM(J31:J37)</f>
        <v>250267247</v>
      </c>
      <c r="K38" s="78">
        <f>SUM(K31:K37)</f>
        <v>622271005</v>
      </c>
      <c r="L38" s="71">
        <f t="shared" si="2"/>
        <v>0.4021836868327169</v>
      </c>
      <c r="M38" s="69">
        <f>SUM(M31:M37)</f>
        <v>250267247</v>
      </c>
      <c r="N38" s="78">
        <f>SUM(N31:N37)</f>
        <v>643195935</v>
      </c>
      <c r="O38" s="71">
        <f t="shared" si="3"/>
        <v>0.3890995470921314</v>
      </c>
      <c r="P38" s="69">
        <f>SUM(P31:P37)</f>
        <v>151313075</v>
      </c>
      <c r="Q38" s="78">
        <f>SUM(Q31:Q37)</f>
        <v>313849369</v>
      </c>
      <c r="R38" s="71">
        <f t="shared" si="4"/>
        <v>0.48212005485982035</v>
      </c>
      <c r="S38" s="69">
        <f>SUM(S31:S37)</f>
        <v>89098070</v>
      </c>
      <c r="T38" s="78">
        <f>SUM(T31:T37)</f>
        <v>313849369</v>
      </c>
      <c r="U38" s="71">
        <f t="shared" si="5"/>
        <v>0.28388800106206363</v>
      </c>
      <c r="V38" s="69">
        <f>SUM(V31:V37)</f>
        <v>89098070</v>
      </c>
      <c r="W38" s="78">
        <f>SUM(W31:W37)</f>
        <v>821280073</v>
      </c>
      <c r="X38" s="71">
        <f t="shared" si="6"/>
        <v>0.10848682797640459</v>
      </c>
      <c r="Y38" s="69">
        <f>SUM(Y31:Y37)</f>
        <v>215154764</v>
      </c>
      <c r="Z38" s="78">
        <f>SUM(Z31:Z37)</f>
        <v>313849369</v>
      </c>
      <c r="AA38" s="71">
        <f t="shared" si="7"/>
        <v>0.6855351173256621</v>
      </c>
      <c r="AB38" s="69">
        <f>SUM(AB31:AB37)</f>
        <v>78494196</v>
      </c>
      <c r="AC38" s="78">
        <f>SUM(AC31:AC37)</f>
        <v>411871885</v>
      </c>
      <c r="AD38" s="71">
        <f t="shared" si="8"/>
        <v>0.19057915545752777</v>
      </c>
      <c r="AE38" s="69">
        <f>SUM(AE31:AE37)</f>
        <v>43193582</v>
      </c>
      <c r="AF38" s="78">
        <f>SUM(AF31:AF37)</f>
        <v>763519305</v>
      </c>
      <c r="AG38" s="71">
        <f t="shared" si="9"/>
        <v>0.05657169598350889</v>
      </c>
    </row>
    <row r="39" spans="1:33" s="10" customFormat="1" ht="12.75">
      <c r="A39" s="17" t="s">
        <v>611</v>
      </c>
      <c r="B39" s="38" t="s">
        <v>87</v>
      </c>
      <c r="C39" s="51" t="s">
        <v>88</v>
      </c>
      <c r="D39" s="66">
        <v>1034827666</v>
      </c>
      <c r="E39" s="77">
        <v>1198854050</v>
      </c>
      <c r="F39" s="103">
        <f t="shared" si="0"/>
        <v>0.8631806899263509</v>
      </c>
      <c r="G39" s="66">
        <v>387947832</v>
      </c>
      <c r="H39" s="77">
        <v>1198854050</v>
      </c>
      <c r="I39" s="68">
        <f t="shared" si="1"/>
        <v>0.3235988834504083</v>
      </c>
      <c r="J39" s="66">
        <v>387947832</v>
      </c>
      <c r="K39" s="77">
        <v>890854050</v>
      </c>
      <c r="L39" s="68">
        <f t="shared" si="2"/>
        <v>0.4354785522948456</v>
      </c>
      <c r="M39" s="66">
        <v>387947832</v>
      </c>
      <c r="N39" s="77">
        <v>1034827666</v>
      </c>
      <c r="O39" s="68">
        <f t="shared" si="3"/>
        <v>0.374891244935077</v>
      </c>
      <c r="P39" s="66">
        <v>161600000</v>
      </c>
      <c r="Q39" s="77">
        <v>246419000</v>
      </c>
      <c r="R39" s="68">
        <f t="shared" si="4"/>
        <v>0.6557935873451317</v>
      </c>
      <c r="S39" s="66">
        <v>149600000</v>
      </c>
      <c r="T39" s="77">
        <v>246419000</v>
      </c>
      <c r="U39" s="68">
        <f t="shared" si="5"/>
        <v>0.6070960437303942</v>
      </c>
      <c r="V39" s="66">
        <v>149600000</v>
      </c>
      <c r="W39" s="77">
        <v>940928358</v>
      </c>
      <c r="X39" s="68">
        <f t="shared" si="6"/>
        <v>0.15899191338858554</v>
      </c>
      <c r="Y39" s="66">
        <v>223938000</v>
      </c>
      <c r="Z39" s="77">
        <v>246419000</v>
      </c>
      <c r="AA39" s="68">
        <f t="shared" si="7"/>
        <v>0.9087692101664239</v>
      </c>
      <c r="AB39" s="66">
        <v>318803296</v>
      </c>
      <c r="AC39" s="77">
        <v>703985988</v>
      </c>
      <c r="AD39" s="68">
        <f t="shared" si="8"/>
        <v>0.45285460425953816</v>
      </c>
      <c r="AE39" s="66">
        <v>157709651</v>
      </c>
      <c r="AF39" s="77">
        <v>1198854050</v>
      </c>
      <c r="AG39" s="68">
        <f t="shared" si="9"/>
        <v>0.1315503342546159</v>
      </c>
    </row>
    <row r="40" spans="1:33" s="10" customFormat="1" ht="12.75">
      <c r="A40" s="17" t="s">
        <v>611</v>
      </c>
      <c r="B40" s="38" t="s">
        <v>435</v>
      </c>
      <c r="C40" s="51" t="s">
        <v>436</v>
      </c>
      <c r="D40" s="66">
        <v>29612000</v>
      </c>
      <c r="E40" s="77">
        <v>72188000</v>
      </c>
      <c r="F40" s="103">
        <f t="shared" si="0"/>
        <v>0.41020668255111653</v>
      </c>
      <c r="G40" s="66">
        <v>33236000</v>
      </c>
      <c r="H40" s="77">
        <v>92123000</v>
      </c>
      <c r="I40" s="68">
        <f t="shared" si="1"/>
        <v>0.3607785243641653</v>
      </c>
      <c r="J40" s="66">
        <v>33236000</v>
      </c>
      <c r="K40" s="77">
        <v>49945000</v>
      </c>
      <c r="L40" s="68">
        <f t="shared" si="2"/>
        <v>0.6654519971969166</v>
      </c>
      <c r="M40" s="66">
        <v>33236000</v>
      </c>
      <c r="N40" s="77">
        <v>29612000</v>
      </c>
      <c r="O40" s="68">
        <f t="shared" si="3"/>
        <v>1.1223828177765771</v>
      </c>
      <c r="P40" s="66">
        <v>0</v>
      </c>
      <c r="Q40" s="77">
        <v>0</v>
      </c>
      <c r="R40" s="68">
        <f t="shared" si="4"/>
        <v>0</v>
      </c>
      <c r="S40" s="66">
        <v>0</v>
      </c>
      <c r="T40" s="77">
        <v>0</v>
      </c>
      <c r="U40" s="68">
        <f t="shared" si="5"/>
        <v>0</v>
      </c>
      <c r="V40" s="66">
        <v>0</v>
      </c>
      <c r="W40" s="77">
        <v>0</v>
      </c>
      <c r="X40" s="68">
        <f t="shared" si="6"/>
        <v>0</v>
      </c>
      <c r="Y40" s="66">
        <v>0</v>
      </c>
      <c r="Z40" s="77">
        <v>0</v>
      </c>
      <c r="AA40" s="68">
        <f t="shared" si="7"/>
        <v>0</v>
      </c>
      <c r="AB40" s="66">
        <v>0</v>
      </c>
      <c r="AC40" s="77">
        <v>25240000</v>
      </c>
      <c r="AD40" s="68">
        <f t="shared" si="8"/>
        <v>0</v>
      </c>
      <c r="AE40" s="66">
        <v>0</v>
      </c>
      <c r="AF40" s="77">
        <v>92123000</v>
      </c>
      <c r="AG40" s="68">
        <f t="shared" si="9"/>
        <v>0</v>
      </c>
    </row>
    <row r="41" spans="1:33" s="10" customFormat="1" ht="12.75">
      <c r="A41" s="17" t="s">
        <v>611</v>
      </c>
      <c r="B41" s="38" t="s">
        <v>437</v>
      </c>
      <c r="C41" s="51" t="s">
        <v>438</v>
      </c>
      <c r="D41" s="66">
        <v>37324124</v>
      </c>
      <c r="E41" s="77">
        <v>68494124</v>
      </c>
      <c r="F41" s="103">
        <f t="shared" si="0"/>
        <v>0.5449244668053569</v>
      </c>
      <c r="G41" s="66">
        <v>24909000</v>
      </c>
      <c r="H41" s="77">
        <v>79749032</v>
      </c>
      <c r="I41" s="68">
        <f t="shared" si="1"/>
        <v>0.31234234918362397</v>
      </c>
      <c r="J41" s="66">
        <v>24909000</v>
      </c>
      <c r="K41" s="77">
        <v>66999032</v>
      </c>
      <c r="L41" s="68">
        <f t="shared" si="2"/>
        <v>0.3717814908131807</v>
      </c>
      <c r="M41" s="66">
        <v>24909000</v>
      </c>
      <c r="N41" s="77">
        <v>37324124</v>
      </c>
      <c r="O41" s="68">
        <f t="shared" si="3"/>
        <v>0.6673699830168821</v>
      </c>
      <c r="P41" s="66">
        <v>828373</v>
      </c>
      <c r="Q41" s="77">
        <v>40403267</v>
      </c>
      <c r="R41" s="68">
        <f t="shared" si="4"/>
        <v>0.020502624206106896</v>
      </c>
      <c r="S41" s="66">
        <v>0</v>
      </c>
      <c r="T41" s="77">
        <v>40403267</v>
      </c>
      <c r="U41" s="68">
        <f t="shared" si="5"/>
        <v>0</v>
      </c>
      <c r="V41" s="66">
        <v>0</v>
      </c>
      <c r="W41" s="77">
        <v>230632</v>
      </c>
      <c r="X41" s="68">
        <f t="shared" si="6"/>
        <v>0</v>
      </c>
      <c r="Y41" s="66">
        <v>37924894</v>
      </c>
      <c r="Z41" s="77">
        <v>40403267</v>
      </c>
      <c r="AA41" s="68">
        <f t="shared" si="7"/>
        <v>0.9386590940777141</v>
      </c>
      <c r="AB41" s="66">
        <v>48844</v>
      </c>
      <c r="AC41" s="77">
        <v>24005909</v>
      </c>
      <c r="AD41" s="68">
        <f t="shared" si="8"/>
        <v>0.002034665715012083</v>
      </c>
      <c r="AE41" s="66">
        <v>0</v>
      </c>
      <c r="AF41" s="77">
        <v>79749032</v>
      </c>
      <c r="AG41" s="68">
        <f t="shared" si="9"/>
        <v>0</v>
      </c>
    </row>
    <row r="42" spans="1:33" s="10" customFormat="1" ht="12.75">
      <c r="A42" s="17" t="s">
        <v>611</v>
      </c>
      <c r="B42" s="38" t="s">
        <v>439</v>
      </c>
      <c r="C42" s="51" t="s">
        <v>440</v>
      </c>
      <c r="D42" s="66">
        <v>100816972</v>
      </c>
      <c r="E42" s="77">
        <v>161939972</v>
      </c>
      <c r="F42" s="103">
        <f t="shared" si="0"/>
        <v>0.622557672172501</v>
      </c>
      <c r="G42" s="66">
        <v>48529995</v>
      </c>
      <c r="H42" s="77">
        <v>164300191</v>
      </c>
      <c r="I42" s="68">
        <f t="shared" si="1"/>
        <v>0.2953739414703419</v>
      </c>
      <c r="J42" s="66">
        <v>48529995</v>
      </c>
      <c r="K42" s="77">
        <v>119967444</v>
      </c>
      <c r="L42" s="68">
        <f t="shared" si="2"/>
        <v>0.4045263730049963</v>
      </c>
      <c r="M42" s="66">
        <v>48529995</v>
      </c>
      <c r="N42" s="77">
        <v>100816972</v>
      </c>
      <c r="O42" s="68">
        <f t="shared" si="3"/>
        <v>0.48136731382886605</v>
      </c>
      <c r="P42" s="66">
        <v>3573600</v>
      </c>
      <c r="Q42" s="77">
        <v>45798477</v>
      </c>
      <c r="R42" s="68">
        <f t="shared" si="4"/>
        <v>0.07802879558636852</v>
      </c>
      <c r="S42" s="66">
        <v>0</v>
      </c>
      <c r="T42" s="77">
        <v>45798477</v>
      </c>
      <c r="U42" s="68">
        <f t="shared" si="5"/>
        <v>0</v>
      </c>
      <c r="V42" s="66">
        <v>0</v>
      </c>
      <c r="W42" s="77">
        <v>0</v>
      </c>
      <c r="X42" s="68">
        <f t="shared" si="6"/>
        <v>0</v>
      </c>
      <c r="Y42" s="66">
        <v>43320877</v>
      </c>
      <c r="Z42" s="77">
        <v>45798477</v>
      </c>
      <c r="AA42" s="68">
        <f t="shared" si="7"/>
        <v>0.9459021311996904</v>
      </c>
      <c r="AB42" s="66">
        <v>0</v>
      </c>
      <c r="AC42" s="77">
        <v>80103105</v>
      </c>
      <c r="AD42" s="68">
        <f t="shared" si="8"/>
        <v>0</v>
      </c>
      <c r="AE42" s="66">
        <v>0</v>
      </c>
      <c r="AF42" s="77">
        <v>164300191</v>
      </c>
      <c r="AG42" s="68">
        <f t="shared" si="9"/>
        <v>0</v>
      </c>
    </row>
    <row r="43" spans="1:33" s="10" customFormat="1" ht="12.75">
      <c r="A43" s="17" t="s">
        <v>612</v>
      </c>
      <c r="B43" s="38" t="s">
        <v>606</v>
      </c>
      <c r="C43" s="51" t="s">
        <v>607</v>
      </c>
      <c r="D43" s="66">
        <v>5913400</v>
      </c>
      <c r="E43" s="77">
        <v>101516400</v>
      </c>
      <c r="F43" s="103">
        <f t="shared" si="0"/>
        <v>0.05825068658857091</v>
      </c>
      <c r="G43" s="66">
        <v>38459190</v>
      </c>
      <c r="H43" s="77">
        <v>105821260</v>
      </c>
      <c r="I43" s="68">
        <f t="shared" si="1"/>
        <v>0.36343538151029386</v>
      </c>
      <c r="J43" s="66">
        <v>38459190</v>
      </c>
      <c r="K43" s="77">
        <v>105821260</v>
      </c>
      <c r="L43" s="68">
        <f t="shared" si="2"/>
        <v>0.36343538151029386</v>
      </c>
      <c r="M43" s="66">
        <v>38459190</v>
      </c>
      <c r="N43" s="77">
        <v>5913400</v>
      </c>
      <c r="O43" s="68">
        <f t="shared" si="3"/>
        <v>6.503735583589813</v>
      </c>
      <c r="P43" s="66">
        <v>3399680</v>
      </c>
      <c r="Q43" s="77">
        <v>3399680</v>
      </c>
      <c r="R43" s="68">
        <f t="shared" si="4"/>
        <v>1</v>
      </c>
      <c r="S43" s="66">
        <v>0</v>
      </c>
      <c r="T43" s="77">
        <v>3399680</v>
      </c>
      <c r="U43" s="68">
        <f t="shared" si="5"/>
        <v>0</v>
      </c>
      <c r="V43" s="66">
        <v>0</v>
      </c>
      <c r="W43" s="77">
        <v>46269416</v>
      </c>
      <c r="X43" s="68">
        <f t="shared" si="6"/>
        <v>0</v>
      </c>
      <c r="Y43" s="66">
        <v>0</v>
      </c>
      <c r="Z43" s="77">
        <v>3399680</v>
      </c>
      <c r="AA43" s="68">
        <f t="shared" si="7"/>
        <v>0</v>
      </c>
      <c r="AB43" s="66">
        <v>0</v>
      </c>
      <c r="AC43" s="77">
        <v>0</v>
      </c>
      <c r="AD43" s="68">
        <f t="shared" si="8"/>
        <v>0</v>
      </c>
      <c r="AE43" s="66">
        <v>1607438</v>
      </c>
      <c r="AF43" s="77">
        <v>105821260</v>
      </c>
      <c r="AG43" s="68">
        <f t="shared" si="9"/>
        <v>0.015190123421323844</v>
      </c>
    </row>
    <row r="44" spans="1:33" s="34" customFormat="1" ht="12.75">
      <c r="A44" s="39"/>
      <c r="B44" s="40" t="s">
        <v>659</v>
      </c>
      <c r="C44" s="56"/>
      <c r="D44" s="69">
        <f>SUM(D39:D43)</f>
        <v>1208494162</v>
      </c>
      <c r="E44" s="78">
        <f>SUM(E39:E43)</f>
        <v>1602992546</v>
      </c>
      <c r="F44" s="104">
        <f t="shared" si="0"/>
        <v>0.753898803220012</v>
      </c>
      <c r="G44" s="69">
        <f>SUM(G39:G43)</f>
        <v>533082017</v>
      </c>
      <c r="H44" s="78">
        <f>SUM(H39:H43)</f>
        <v>1640847533</v>
      </c>
      <c r="I44" s="71">
        <f t="shared" si="1"/>
        <v>0.3248821150526726</v>
      </c>
      <c r="J44" s="69">
        <f>SUM(J39:J43)</f>
        <v>533082017</v>
      </c>
      <c r="K44" s="78">
        <f>SUM(K39:K43)</f>
        <v>1233586786</v>
      </c>
      <c r="L44" s="71">
        <f t="shared" si="2"/>
        <v>0.4321398567575123</v>
      </c>
      <c r="M44" s="69">
        <f>SUM(M39:M43)</f>
        <v>533082017</v>
      </c>
      <c r="N44" s="78">
        <f>SUM(N39:N43)</f>
        <v>1208494162</v>
      </c>
      <c r="O44" s="71">
        <f t="shared" si="3"/>
        <v>0.4411126125075977</v>
      </c>
      <c r="P44" s="69">
        <f>SUM(P39:P43)</f>
        <v>169401653</v>
      </c>
      <c r="Q44" s="78">
        <f>SUM(Q39:Q43)</f>
        <v>336020424</v>
      </c>
      <c r="R44" s="71">
        <f t="shared" si="4"/>
        <v>0.5041409417422793</v>
      </c>
      <c r="S44" s="69">
        <f>SUM(S39:S43)</f>
        <v>149600000</v>
      </c>
      <c r="T44" s="78">
        <f>SUM(T39:T43)</f>
        <v>336020424</v>
      </c>
      <c r="U44" s="71">
        <f t="shared" si="5"/>
        <v>0.4452110327674606</v>
      </c>
      <c r="V44" s="69">
        <f>SUM(V39:V43)</f>
        <v>149600000</v>
      </c>
      <c r="W44" s="78">
        <f>SUM(W39:W43)</f>
        <v>987428406</v>
      </c>
      <c r="X44" s="71">
        <f t="shared" si="6"/>
        <v>0.15150465501191993</v>
      </c>
      <c r="Y44" s="69">
        <f>SUM(Y39:Y43)</f>
        <v>305183771</v>
      </c>
      <c r="Z44" s="78">
        <f>SUM(Z39:Z43)</f>
        <v>336020424</v>
      </c>
      <c r="AA44" s="71">
        <f t="shared" si="7"/>
        <v>0.9082298253394264</v>
      </c>
      <c r="AB44" s="69">
        <f>SUM(AB39:AB43)</f>
        <v>318852140</v>
      </c>
      <c r="AC44" s="78">
        <f>SUM(AC39:AC43)</f>
        <v>833335002</v>
      </c>
      <c r="AD44" s="71">
        <f t="shared" si="8"/>
        <v>0.382621801838104</v>
      </c>
      <c r="AE44" s="69">
        <f>SUM(AE39:AE43)</f>
        <v>159317089</v>
      </c>
      <c r="AF44" s="78">
        <f>SUM(AF39:AF43)</f>
        <v>1640847533</v>
      </c>
      <c r="AG44" s="71">
        <f t="shared" si="9"/>
        <v>0.09709438920794598</v>
      </c>
    </row>
    <row r="45" spans="1:33" s="34" customFormat="1" ht="12.75">
      <c r="A45" s="39"/>
      <c r="B45" s="40" t="s">
        <v>660</v>
      </c>
      <c r="C45" s="56"/>
      <c r="D45" s="69">
        <f>SUM(D8:D11,D13:D19,D21:D29,D31:D37,D39:D43)</f>
        <v>2936065889</v>
      </c>
      <c r="E45" s="78">
        <f>SUM(E8:E11,E13:E19,E21:E29,E31:E37,E39:E43)</f>
        <v>4097762264</v>
      </c>
      <c r="F45" s="104">
        <f t="shared" si="0"/>
        <v>0.7165046920350087</v>
      </c>
      <c r="G45" s="69">
        <f>SUM(G8:G11,G13:G19,G21:G29,G31:G37,G39:G43)</f>
        <v>1277678772</v>
      </c>
      <c r="H45" s="78">
        <f>SUM(H8:H11,H13:H19,H21:H29,H31:H37,H39:H43)</f>
        <v>3819089205</v>
      </c>
      <c r="I45" s="71">
        <f t="shared" si="1"/>
        <v>0.3345506489681484</v>
      </c>
      <c r="J45" s="69">
        <f>SUM(J8:J11,J13:J19,J21:J29,J31:J37,J39:J43)</f>
        <v>1277678772</v>
      </c>
      <c r="K45" s="78">
        <f>SUM(K8:K11,K13:K19,K21:K29,K31:K37,K39:K43)</f>
        <v>3007753278</v>
      </c>
      <c r="L45" s="71">
        <f t="shared" si="2"/>
        <v>0.4247950725697788</v>
      </c>
      <c r="M45" s="69">
        <f>SUM(M8:M11,M13:M19,M21:M29,M31:M37,M39:M43)</f>
        <v>1277678772</v>
      </c>
      <c r="N45" s="78">
        <f>SUM(N8:N11,N13:N19,N21:N29,N31:N37,N39:N43)</f>
        <v>2936065889</v>
      </c>
      <c r="O45" s="71">
        <f t="shared" si="3"/>
        <v>0.4351669275498333</v>
      </c>
      <c r="P45" s="69">
        <f>SUM(P8:P11,P13:P19,P21:P29,P31:P37,P39:P43)</f>
        <v>495155234</v>
      </c>
      <c r="Q45" s="78">
        <f>SUM(Q8:Q11,Q13:Q19,Q21:Q29,Q31:Q37,Q39:Q43)</f>
        <v>1099089368</v>
      </c>
      <c r="R45" s="71">
        <f t="shared" si="4"/>
        <v>0.45051407866953364</v>
      </c>
      <c r="S45" s="69">
        <f>SUM(S8:S11,S13:S19,S21:S29,S31:S37,S39:S43)</f>
        <v>276722340</v>
      </c>
      <c r="T45" s="78">
        <f>SUM(T8:T11,T13:T19,T21:T29,T31:T37,T39:T43)</f>
        <v>1099089368</v>
      </c>
      <c r="U45" s="71">
        <f t="shared" si="5"/>
        <v>0.2517741942163888</v>
      </c>
      <c r="V45" s="69">
        <f>SUM(V8:V11,V13:V19,V21:V29,V31:V37,V39:V43)</f>
        <v>276722340</v>
      </c>
      <c r="W45" s="78">
        <f>SUM(W8:W11,W13:W19,W21:W29,W31:W37,W39:W43)</f>
        <v>3366283821</v>
      </c>
      <c r="X45" s="71">
        <f t="shared" si="6"/>
        <v>0.08220410242110718</v>
      </c>
      <c r="Y45" s="69">
        <f>SUM(Y8:Y11,Y13:Y19,Y21:Y29,Y31:Y37,Y39:Y43)</f>
        <v>892363498</v>
      </c>
      <c r="Z45" s="78">
        <f>SUM(Z8:Z11,Z13:Z19,Z21:Z29,Z31:Z37,Z39:Z43)</f>
        <v>1099089368</v>
      </c>
      <c r="AA45" s="71">
        <f t="shared" si="7"/>
        <v>0.8119116825084236</v>
      </c>
      <c r="AB45" s="69">
        <f>SUM(AB8:AB11,AB13:AB19,AB21:AB29,AB31:AB37,AB39:AB43)</f>
        <v>554895866</v>
      </c>
      <c r="AC45" s="78">
        <f>SUM(AC8:AC11,AC13:AC19,AC21:AC29,AC31:AC37,AC39:AC43)</f>
        <v>1793455433</v>
      </c>
      <c r="AD45" s="71">
        <f t="shared" si="8"/>
        <v>0.3094004209916712</v>
      </c>
      <c r="AE45" s="69">
        <f>SUM(AE8:AE11,AE13:AE19,AE21:AE29,AE31:AE37,AE39:AE43)</f>
        <v>291968742</v>
      </c>
      <c r="AF45" s="78">
        <f>SUM(AF8:AF11,AF13:AF19,AF21:AF29,AF31:AF37,AF39:AF43)</f>
        <v>3819089205</v>
      </c>
      <c r="AG45" s="71">
        <f t="shared" si="9"/>
        <v>0.0764498356356146</v>
      </c>
    </row>
    <row r="46" spans="1:33" s="10" customFormat="1" ht="12.75">
      <c r="A46" s="41"/>
      <c r="B46" s="42"/>
      <c r="C46" s="43"/>
      <c r="D46" s="97"/>
      <c r="E46" s="98"/>
      <c r="F46" s="100"/>
      <c r="G46" s="97"/>
      <c r="H46" s="98"/>
      <c r="I46" s="100"/>
      <c r="J46" s="97"/>
      <c r="K46" s="98"/>
      <c r="L46" s="100"/>
      <c r="M46" s="97"/>
      <c r="N46" s="98"/>
      <c r="O46" s="100"/>
      <c r="P46" s="97"/>
      <c r="Q46" s="98"/>
      <c r="R46" s="100"/>
      <c r="S46" s="97"/>
      <c r="T46" s="98"/>
      <c r="U46" s="100"/>
      <c r="V46" s="97"/>
      <c r="W46" s="98"/>
      <c r="X46" s="100"/>
      <c r="Y46" s="97"/>
      <c r="Z46" s="98"/>
      <c r="AA46" s="100"/>
      <c r="AB46" s="97"/>
      <c r="AC46" s="98"/>
      <c r="AD46" s="100"/>
      <c r="AE46" s="97"/>
      <c r="AF46" s="98"/>
      <c r="AG46" s="100"/>
    </row>
    <row r="47" spans="1:33" s="48" customFormat="1" ht="12" customHeight="1">
      <c r="A47" s="50"/>
      <c r="B47" s="123" t="s">
        <v>46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</row>
    <row r="48" spans="1:33" s="48" customFormat="1" ht="12.75">
      <c r="A48" s="50"/>
      <c r="B48" s="50"/>
      <c r="C48" s="59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</row>
    <row r="49" spans="1:33" s="48" customFormat="1" ht="12.75">
      <c r="A49" s="50"/>
      <c r="B49" s="50"/>
      <c r="C49" s="59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</row>
    <row r="50" spans="1:33" s="49" customFormat="1" ht="12.75">
      <c r="A50" s="27"/>
      <c r="B50" s="27"/>
      <c r="C50" s="53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</row>
    <row r="51" spans="1:33" s="49" customFormat="1" ht="12.75">
      <c r="A51" s="27"/>
      <c r="B51" s="27"/>
      <c r="C51" s="53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</row>
    <row r="52" spans="1:33" s="49" customFormat="1" ht="12.75">
      <c r="A52" s="27"/>
      <c r="B52" s="27"/>
      <c r="C52" s="53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</row>
    <row r="53" spans="1:33" s="49" customFormat="1" ht="12.75">
      <c r="A53" s="27"/>
      <c r="B53" s="27"/>
      <c r="C53" s="53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</row>
    <row r="54" spans="1:33" s="49" customFormat="1" ht="12.75">
      <c r="A54" s="27"/>
      <c r="B54" s="27"/>
      <c r="C54" s="53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</row>
    <row r="55" spans="1:33" s="49" customFormat="1" ht="12.75">
      <c r="A55" s="27"/>
      <c r="B55" s="27"/>
      <c r="C55" s="53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</row>
    <row r="56" spans="1:33" s="49" customFormat="1" ht="12.75">
      <c r="A56" s="27"/>
      <c r="B56" s="27"/>
      <c r="C56" s="53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</row>
    <row r="57" spans="1:33" s="49" customFormat="1" ht="12.75">
      <c r="A57" s="27"/>
      <c r="B57" s="27"/>
      <c r="C57" s="53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</row>
    <row r="58" spans="1:33" s="49" customFormat="1" ht="12.75">
      <c r="A58" s="27"/>
      <c r="B58" s="27"/>
      <c r="C58" s="53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</row>
    <row r="59" spans="1:33" s="49" customFormat="1" ht="12.75">
      <c r="A59" s="27"/>
      <c r="B59" s="27"/>
      <c r="C59" s="53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</row>
    <row r="60" spans="1:33" s="49" customFormat="1" ht="12.75">
      <c r="A60" s="27"/>
      <c r="B60" s="27"/>
      <c r="C60" s="53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</row>
    <row r="61" spans="1:33" s="49" customFormat="1" ht="12.75">
      <c r="A61" s="27"/>
      <c r="B61" s="27"/>
      <c r="C61" s="53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</row>
    <row r="62" spans="1:33" s="49" customFormat="1" ht="12.75">
      <c r="A62" s="27"/>
      <c r="B62" s="27"/>
      <c r="C62" s="53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</row>
    <row r="63" spans="1:33" s="49" customFormat="1" ht="12.75">
      <c r="A63" s="27"/>
      <c r="B63" s="27"/>
      <c r="C63" s="53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</row>
    <row r="64" spans="1:33" s="49" customFormat="1" ht="12.75">
      <c r="A64" s="27"/>
      <c r="B64" s="27"/>
      <c r="C64" s="53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</row>
    <row r="65" spans="1:33" s="49" customFormat="1" ht="12.75">
      <c r="A65" s="27"/>
      <c r="B65" s="27"/>
      <c r="C65" s="53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</row>
    <row r="66" spans="1:33" s="49" customFormat="1" ht="12.75">
      <c r="A66" s="27"/>
      <c r="B66" s="27"/>
      <c r="C66" s="53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</row>
    <row r="67" spans="1:33" s="49" customFormat="1" ht="12.75">
      <c r="A67" s="27"/>
      <c r="B67" s="27"/>
      <c r="C67" s="53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</row>
    <row r="68" spans="1:33" s="49" customFormat="1" ht="12.75">
      <c r="A68" s="27"/>
      <c r="B68" s="27"/>
      <c r="C68" s="53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</row>
    <row r="69" spans="1:33" s="49" customFormat="1" ht="12.75">
      <c r="A69" s="27"/>
      <c r="B69" s="27"/>
      <c r="C69" s="53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</row>
    <row r="70" spans="1:33" s="49" customFormat="1" ht="12.75">
      <c r="A70" s="27"/>
      <c r="B70" s="27"/>
      <c r="C70" s="53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</row>
    <row r="71" spans="1:33" s="49" customFormat="1" ht="12.75">
      <c r="A71" s="27"/>
      <c r="B71" s="27"/>
      <c r="C71" s="53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</row>
    <row r="72" spans="1:33" s="49" customFormat="1" ht="12.75">
      <c r="A72" s="27"/>
      <c r="B72" s="27"/>
      <c r="C72" s="53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</row>
    <row r="73" spans="1:33" s="49" customFormat="1" ht="12.75">
      <c r="A73" s="27"/>
      <c r="B73" s="27"/>
      <c r="C73" s="53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</row>
    <row r="74" spans="1:33" s="49" customFormat="1" ht="12.75">
      <c r="A74" s="27"/>
      <c r="B74" s="27"/>
      <c r="C74" s="53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</row>
    <row r="75" spans="1:33" s="49" customFormat="1" ht="12.75">
      <c r="A75" s="27"/>
      <c r="B75" s="27"/>
      <c r="C75" s="53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</row>
    <row r="76" spans="1:33" s="49" customFormat="1" ht="12.75">
      <c r="A76" s="27"/>
      <c r="B76" s="27"/>
      <c r="C76" s="53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</row>
    <row r="77" spans="1:33" s="49" customFormat="1" ht="12.75">
      <c r="A77" s="27"/>
      <c r="B77" s="27"/>
      <c r="C77" s="53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</row>
    <row r="78" spans="1:33" s="49" customFormat="1" ht="12.75">
      <c r="A78" s="27"/>
      <c r="B78" s="27"/>
      <c r="C78" s="53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</row>
    <row r="79" spans="1:33" s="49" customFormat="1" ht="12.75">
      <c r="A79" s="27"/>
      <c r="B79" s="27"/>
      <c r="C79" s="53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</row>
    <row r="80" spans="1:33" s="49" customFormat="1" ht="12.75">
      <c r="A80" s="27"/>
      <c r="B80" s="27"/>
      <c r="C80" s="53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</row>
    <row r="81" spans="1:33" s="49" customFormat="1" ht="12.75">
      <c r="A81" s="27"/>
      <c r="B81" s="27"/>
      <c r="C81" s="53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</row>
    <row r="82" spans="1:33" s="49" customFormat="1" ht="12.75">
      <c r="A82" s="27"/>
      <c r="B82" s="27"/>
      <c r="C82" s="53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</row>
    <row r="83" s="49" customFormat="1" ht="12.75">
      <c r="C83" s="55"/>
    </row>
    <row r="84" s="49" customFormat="1" ht="12.75">
      <c r="C84" s="55"/>
    </row>
    <row r="85" s="49" customFormat="1" ht="12.75">
      <c r="C85" s="55"/>
    </row>
    <row r="86" s="49" customFormat="1" ht="12.75">
      <c r="C86" s="55"/>
    </row>
    <row r="87" s="49" customFormat="1" ht="12.75">
      <c r="C87" s="55"/>
    </row>
    <row r="88" s="49" customFormat="1" ht="12.75">
      <c r="C88" s="55"/>
    </row>
    <row r="89" s="49" customFormat="1" ht="12.75">
      <c r="C89" s="55"/>
    </row>
    <row r="90" s="49" customFormat="1" ht="12.75">
      <c r="C90" s="55"/>
    </row>
    <row r="91" s="49" customFormat="1" ht="12.75">
      <c r="C91" s="55"/>
    </row>
    <row r="92" s="49" customFormat="1" ht="12.75">
      <c r="C92" s="55"/>
    </row>
    <row r="93" s="49" customFormat="1" ht="12.75">
      <c r="C93" s="55"/>
    </row>
    <row r="94" s="49" customFormat="1" ht="12.75">
      <c r="C94" s="55"/>
    </row>
    <row r="95" s="49" customFormat="1" ht="12.75">
      <c r="C95" s="55"/>
    </row>
    <row r="96" s="49" customFormat="1" ht="12.75">
      <c r="C96" s="55"/>
    </row>
    <row r="97" s="49" customFormat="1" ht="12.75">
      <c r="C97" s="55"/>
    </row>
    <row r="98" s="49" customFormat="1" ht="12.75">
      <c r="C98" s="55"/>
    </row>
    <row r="99" s="49" customFormat="1" ht="12.75">
      <c r="C99" s="55"/>
    </row>
    <row r="100" s="49" customFormat="1" ht="12.75">
      <c r="C100" s="55"/>
    </row>
    <row r="101" s="49" customFormat="1" ht="12.75">
      <c r="C101" s="55"/>
    </row>
  </sheetData>
  <sheetProtection password="F954" sheet="1" objects="1" scenarios="1"/>
  <mergeCells count="3">
    <mergeCell ref="B2:AG2"/>
    <mergeCell ref="B47:AG47"/>
    <mergeCell ref="B3:AG3"/>
  </mergeCells>
  <printOptions horizontalCentered="1"/>
  <pageMargins left="0.03937007874015748" right="0.03937007874015748" top="0.31496062992125984" bottom="0.15748031496062992" header="0.31496062992125984" footer="0.15748031496062992"/>
  <pageSetup horizontalDpi="600" verticalDpi="600" orientation="portrait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55" customWidth="1"/>
    <col min="4" max="5" width="10.7109375" style="3" hidden="1" customWidth="1"/>
    <col min="6" max="6" width="8.7109375" style="3" customWidth="1"/>
    <col min="7" max="8" width="10.7109375" style="3" hidden="1" customWidth="1"/>
    <col min="9" max="9" width="8.7109375" style="3" customWidth="1"/>
    <col min="10" max="11" width="10.7109375" style="3" hidden="1" customWidth="1"/>
    <col min="12" max="12" width="8.7109375" style="3" customWidth="1"/>
    <col min="13" max="14" width="10.7109375" style="3" hidden="1" customWidth="1"/>
    <col min="15" max="15" width="8.7109375" style="3" customWidth="1"/>
    <col min="16" max="16" width="10.7109375" style="3" hidden="1" customWidth="1"/>
    <col min="17" max="17" width="11.7109375" style="3" hidden="1" customWidth="1"/>
    <col min="18" max="18" width="8.7109375" style="3" customWidth="1"/>
    <col min="19" max="20" width="10.7109375" style="3" hidden="1" customWidth="1"/>
    <col min="21" max="21" width="8.7109375" style="3" customWidth="1"/>
    <col min="22" max="23" width="10.7109375" style="3" hidden="1" customWidth="1"/>
    <col min="24" max="24" width="8.7109375" style="3" customWidth="1"/>
    <col min="25" max="26" width="10.7109375" style="3" hidden="1" customWidth="1"/>
    <col min="27" max="27" width="8.7109375" style="3" customWidth="1"/>
    <col min="28" max="29" width="10.7109375" style="3" hidden="1" customWidth="1"/>
    <col min="30" max="30" width="8.7109375" style="3" customWidth="1"/>
    <col min="31" max="32" width="10.7109375" style="3" hidden="1" customWidth="1"/>
    <col min="33" max="33" width="8.7109375" style="3" customWidth="1"/>
    <col min="34" max="35" width="10.7109375" style="3" customWidth="1"/>
    <col min="36" max="16384" width="9.140625" style="3" customWidth="1"/>
  </cols>
  <sheetData>
    <row r="1" spans="1:33" ht="16.5">
      <c r="A1" s="1"/>
      <c r="B1" s="2"/>
      <c r="C1" s="5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6" ht="15.75" customHeight="1">
      <c r="A2" s="4"/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2"/>
      <c r="AI2" s="2"/>
      <c r="AJ2" s="2"/>
    </row>
    <row r="3" spans="1:33" ht="16.5">
      <c r="A3" s="5"/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</row>
    <row r="4" spans="1:33" s="10" customFormat="1" ht="81.75" customHeight="1">
      <c r="A4" s="7"/>
      <c r="B4" s="8" t="s">
        <v>680</v>
      </c>
      <c r="C4" s="9" t="s">
        <v>1</v>
      </c>
      <c r="D4" s="28" t="s">
        <v>2</v>
      </c>
      <c r="E4" s="29" t="s">
        <v>3</v>
      </c>
      <c r="F4" s="30" t="s">
        <v>4</v>
      </c>
      <c r="G4" s="29" t="s">
        <v>5</v>
      </c>
      <c r="H4" s="29" t="s">
        <v>6</v>
      </c>
      <c r="I4" s="30" t="s">
        <v>7</v>
      </c>
      <c r="J4" s="29" t="s">
        <v>8</v>
      </c>
      <c r="K4" s="29" t="s">
        <v>9</v>
      </c>
      <c r="L4" s="30" t="s">
        <v>10</v>
      </c>
      <c r="M4" s="29" t="s">
        <v>8</v>
      </c>
      <c r="N4" s="29" t="s">
        <v>2</v>
      </c>
      <c r="O4" s="30" t="s">
        <v>11</v>
      </c>
      <c r="P4" s="29" t="s">
        <v>12</v>
      </c>
      <c r="Q4" s="29" t="s">
        <v>13</v>
      </c>
      <c r="R4" s="30" t="s">
        <v>14</v>
      </c>
      <c r="S4" s="29" t="s">
        <v>15</v>
      </c>
      <c r="T4" s="29" t="s">
        <v>13</v>
      </c>
      <c r="U4" s="30" t="s">
        <v>16</v>
      </c>
      <c r="V4" s="29" t="s">
        <v>15</v>
      </c>
      <c r="W4" s="29" t="s">
        <v>17</v>
      </c>
      <c r="X4" s="30" t="s">
        <v>18</v>
      </c>
      <c r="Y4" s="29" t="s">
        <v>679</v>
      </c>
      <c r="Z4" s="29" t="s">
        <v>20</v>
      </c>
      <c r="AA4" s="30" t="s">
        <v>678</v>
      </c>
      <c r="AB4" s="29" t="s">
        <v>22</v>
      </c>
      <c r="AC4" s="29" t="s">
        <v>23</v>
      </c>
      <c r="AD4" s="30" t="s">
        <v>24</v>
      </c>
      <c r="AE4" s="29" t="s">
        <v>25</v>
      </c>
      <c r="AF4" s="29" t="s">
        <v>6</v>
      </c>
      <c r="AG4" s="30" t="s">
        <v>26</v>
      </c>
    </row>
    <row r="5" spans="1:33" s="10" customFormat="1" ht="12.75">
      <c r="A5" s="11"/>
      <c r="B5" s="36"/>
      <c r="C5" s="54"/>
      <c r="D5" s="60"/>
      <c r="E5" s="61"/>
      <c r="F5" s="101"/>
      <c r="G5" s="60"/>
      <c r="H5" s="61"/>
      <c r="I5" s="62"/>
      <c r="J5" s="60"/>
      <c r="K5" s="61"/>
      <c r="L5" s="62"/>
      <c r="M5" s="60"/>
      <c r="N5" s="61"/>
      <c r="O5" s="62"/>
      <c r="P5" s="60"/>
      <c r="Q5" s="61"/>
      <c r="R5" s="62"/>
      <c r="S5" s="60"/>
      <c r="T5" s="61"/>
      <c r="U5" s="62"/>
      <c r="V5" s="60"/>
      <c r="W5" s="61"/>
      <c r="X5" s="62"/>
      <c r="Y5" s="60"/>
      <c r="Z5" s="61"/>
      <c r="AA5" s="62"/>
      <c r="AB5" s="60"/>
      <c r="AC5" s="61"/>
      <c r="AD5" s="62"/>
      <c r="AE5" s="60"/>
      <c r="AF5" s="61"/>
      <c r="AG5" s="62"/>
    </row>
    <row r="6" spans="1:33" s="10" customFormat="1" ht="12.75">
      <c r="A6" s="14"/>
      <c r="B6" s="37" t="s">
        <v>661</v>
      </c>
      <c r="C6" s="54"/>
      <c r="D6" s="63"/>
      <c r="E6" s="64"/>
      <c r="F6" s="102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</row>
    <row r="7" spans="1:33" s="10" customFormat="1" ht="12.75">
      <c r="A7" s="14"/>
      <c r="B7" s="13"/>
      <c r="C7" s="54"/>
      <c r="D7" s="63"/>
      <c r="E7" s="64"/>
      <c r="F7" s="102"/>
      <c r="G7" s="63"/>
      <c r="H7" s="64"/>
      <c r="I7" s="65"/>
      <c r="J7" s="63"/>
      <c r="K7" s="64"/>
      <c r="L7" s="65"/>
      <c r="M7" s="63"/>
      <c r="N7" s="64"/>
      <c r="O7" s="65"/>
      <c r="P7" s="63"/>
      <c r="Q7" s="64"/>
      <c r="R7" s="65"/>
      <c r="S7" s="63"/>
      <c r="T7" s="64"/>
      <c r="U7" s="65"/>
      <c r="V7" s="63"/>
      <c r="W7" s="64"/>
      <c r="X7" s="65"/>
      <c r="Y7" s="63"/>
      <c r="Z7" s="64"/>
      <c r="AA7" s="65"/>
      <c r="AB7" s="63"/>
      <c r="AC7" s="64"/>
      <c r="AD7" s="65"/>
      <c r="AE7" s="63"/>
      <c r="AF7" s="64"/>
      <c r="AG7" s="65"/>
    </row>
    <row r="8" spans="1:33" s="10" customFormat="1" ht="12.75">
      <c r="A8" s="17" t="s">
        <v>611</v>
      </c>
      <c r="B8" s="38" t="s">
        <v>447</v>
      </c>
      <c r="C8" s="51" t="s">
        <v>448</v>
      </c>
      <c r="D8" s="66">
        <v>133230552</v>
      </c>
      <c r="E8" s="77">
        <v>284362152</v>
      </c>
      <c r="F8" s="103">
        <f>IF($E8=0,0,($N8/$E8))</f>
        <v>0.468524207820737</v>
      </c>
      <c r="G8" s="66">
        <v>48151605</v>
      </c>
      <c r="H8" s="77">
        <v>198038355</v>
      </c>
      <c r="I8" s="68">
        <f>IF($AF8=0,0,($M8/$AF8))</f>
        <v>0.243142824530127</v>
      </c>
      <c r="J8" s="66">
        <v>48151605</v>
      </c>
      <c r="K8" s="77">
        <v>159638355</v>
      </c>
      <c r="L8" s="68">
        <f>IF($K8=0,0,($M8/$K8))</f>
        <v>0.30162929829739227</v>
      </c>
      <c r="M8" s="66">
        <v>48151605</v>
      </c>
      <c r="N8" s="77">
        <v>133230552</v>
      </c>
      <c r="O8" s="68">
        <f>IF($N8=0,0,($M8/$N8))</f>
        <v>0.3614156383589854</v>
      </c>
      <c r="P8" s="66">
        <v>5700000</v>
      </c>
      <c r="Q8" s="77">
        <v>92023600</v>
      </c>
      <c r="R8" s="68">
        <f>IF($T8=0,0,($P8/$T8))</f>
        <v>0.061940632620327826</v>
      </c>
      <c r="S8" s="66">
        <v>0</v>
      </c>
      <c r="T8" s="77">
        <v>92023600</v>
      </c>
      <c r="U8" s="68">
        <f>IF($T8=0,0,($V8/$T8))</f>
        <v>0</v>
      </c>
      <c r="V8" s="66">
        <v>0</v>
      </c>
      <c r="W8" s="77">
        <v>541759000</v>
      </c>
      <c r="X8" s="68">
        <f>IF($W8=0,0,($V8/$W8))</f>
        <v>0</v>
      </c>
      <c r="Y8" s="66">
        <v>85495000</v>
      </c>
      <c r="Z8" s="77">
        <v>92023600</v>
      </c>
      <c r="AA8" s="68">
        <f>IF($Z8=0,0,($Y8/$Z8))</f>
        <v>0.929055155416654</v>
      </c>
      <c r="AB8" s="66">
        <v>32842000</v>
      </c>
      <c r="AC8" s="77">
        <v>32859057</v>
      </c>
      <c r="AD8" s="68">
        <f>IF($AC8=0,0,($AB8/$AC8))</f>
        <v>0.9994809041537619</v>
      </c>
      <c r="AE8" s="66">
        <v>258160000</v>
      </c>
      <c r="AF8" s="77">
        <v>198038355</v>
      </c>
      <c r="AG8" s="68">
        <f>IF($AF8=0,0,($AE8/$AF8))</f>
        <v>1.3035858634555917</v>
      </c>
    </row>
    <row r="9" spans="1:33" s="10" customFormat="1" ht="12.75">
      <c r="A9" s="17" t="s">
        <v>611</v>
      </c>
      <c r="B9" s="38" t="s">
        <v>89</v>
      </c>
      <c r="C9" s="51" t="s">
        <v>90</v>
      </c>
      <c r="D9" s="66">
        <v>949774000</v>
      </c>
      <c r="E9" s="77">
        <v>949774000</v>
      </c>
      <c r="F9" s="103">
        <f>IF($E9=0,0,($N9/$E9))</f>
        <v>1</v>
      </c>
      <c r="G9" s="66">
        <v>212490000</v>
      </c>
      <c r="H9" s="77">
        <v>949715000</v>
      </c>
      <c r="I9" s="68">
        <f>IF($AF9=0,0,($M9/$AF9))</f>
        <v>0.22374080645246205</v>
      </c>
      <c r="J9" s="66">
        <v>212490000</v>
      </c>
      <c r="K9" s="77">
        <v>651411000</v>
      </c>
      <c r="L9" s="68">
        <f>IF($K9=0,0,($M9/$K9))</f>
        <v>0.32619958827836804</v>
      </c>
      <c r="M9" s="66">
        <v>212490000</v>
      </c>
      <c r="N9" s="77">
        <v>949774000</v>
      </c>
      <c r="O9" s="68">
        <f>IF($N9=0,0,($M9/$N9))</f>
        <v>0.22372690766434963</v>
      </c>
      <c r="P9" s="66">
        <v>51600000</v>
      </c>
      <c r="Q9" s="77">
        <v>284250000</v>
      </c>
      <c r="R9" s="68">
        <f>IF($T9=0,0,($P9/$T9))</f>
        <v>0.18153034300791557</v>
      </c>
      <c r="S9" s="66">
        <v>0</v>
      </c>
      <c r="T9" s="77">
        <v>284250000</v>
      </c>
      <c r="U9" s="68">
        <f>IF($T9=0,0,($V9/$T9))</f>
        <v>0</v>
      </c>
      <c r="V9" s="66">
        <v>0</v>
      </c>
      <c r="W9" s="77">
        <v>1600000000</v>
      </c>
      <c r="X9" s="68">
        <f>IF($W9=0,0,($V9/$W9))</f>
        <v>0</v>
      </c>
      <c r="Y9" s="66">
        <v>246050000</v>
      </c>
      <c r="Z9" s="77">
        <v>284250000</v>
      </c>
      <c r="AA9" s="68">
        <f>IF($Z9=0,0,($Y9/$Z9))</f>
        <v>0.8656112576956904</v>
      </c>
      <c r="AB9" s="66">
        <v>150000000</v>
      </c>
      <c r="AC9" s="77">
        <v>469237000</v>
      </c>
      <c r="AD9" s="68">
        <f>IF($AC9=0,0,($AB9/$AC9))</f>
        <v>0.31966788637724647</v>
      </c>
      <c r="AE9" s="66">
        <v>200000000</v>
      </c>
      <c r="AF9" s="77">
        <v>949715000</v>
      </c>
      <c r="AG9" s="68">
        <f>IF($AF9=0,0,($AE9/$AF9))</f>
        <v>0.21058949263726487</v>
      </c>
    </row>
    <row r="10" spans="1:33" s="10" customFormat="1" ht="12.75">
      <c r="A10" s="17" t="s">
        <v>611</v>
      </c>
      <c r="B10" s="38" t="s">
        <v>91</v>
      </c>
      <c r="C10" s="51" t="s">
        <v>92</v>
      </c>
      <c r="D10" s="66">
        <v>1987444895</v>
      </c>
      <c r="E10" s="77">
        <v>2246388555</v>
      </c>
      <c r="F10" s="103">
        <f aca="true" t="shared" si="0" ref="F10:F35">IF($E10=0,0,($N10/$E10))</f>
        <v>0.8847289087973474</v>
      </c>
      <c r="G10" s="66">
        <v>327965923</v>
      </c>
      <c r="H10" s="77">
        <v>2242662604</v>
      </c>
      <c r="I10" s="68">
        <f aca="true" t="shared" si="1" ref="I10:I35">IF($AF10=0,0,($M10/$AF10))</f>
        <v>0.14623952903795778</v>
      </c>
      <c r="J10" s="66">
        <v>327965923</v>
      </c>
      <c r="K10" s="77">
        <v>991078745</v>
      </c>
      <c r="L10" s="68">
        <f aca="true" t="shared" si="2" ref="L10:L35">IF($K10=0,0,($M10/$K10))</f>
        <v>0.33091812800404674</v>
      </c>
      <c r="M10" s="66">
        <v>327965923</v>
      </c>
      <c r="N10" s="77">
        <v>1987444895</v>
      </c>
      <c r="O10" s="68">
        <f aca="true" t="shared" si="3" ref="O10:O35">IF($N10=0,0,($M10/$N10))</f>
        <v>0.16501887615857647</v>
      </c>
      <c r="P10" s="66">
        <v>132342083</v>
      </c>
      <c r="Q10" s="77">
        <v>496604923</v>
      </c>
      <c r="R10" s="68">
        <f aca="true" t="shared" si="4" ref="R10:R35">IF($T10=0,0,($P10/$T10))</f>
        <v>0.26649369925799143</v>
      </c>
      <c r="S10" s="66">
        <v>80000000</v>
      </c>
      <c r="T10" s="77">
        <v>496604923</v>
      </c>
      <c r="U10" s="68">
        <f aca="true" t="shared" si="5" ref="U10:U35">IF($T10=0,0,($V10/$T10))</f>
        <v>0.16109385206396756</v>
      </c>
      <c r="V10" s="66">
        <v>80000000</v>
      </c>
      <c r="W10" s="77">
        <v>1290012634</v>
      </c>
      <c r="X10" s="68">
        <f aca="true" t="shared" si="6" ref="X10:X35">IF($W10=0,0,($V10/$W10))</f>
        <v>0.062014896514571656</v>
      </c>
      <c r="Y10" s="66">
        <v>456995840</v>
      </c>
      <c r="Z10" s="77">
        <v>496604923</v>
      </c>
      <c r="AA10" s="68">
        <f aca="true" t="shared" si="7" ref="AA10:AA35">IF($Z10=0,0,($Y10/$Z10))</f>
        <v>0.9202402530351074</v>
      </c>
      <c r="AB10" s="66">
        <v>293362771</v>
      </c>
      <c r="AC10" s="77">
        <v>1641040775</v>
      </c>
      <c r="AD10" s="68">
        <f aca="true" t="shared" si="8" ref="AD10:AD35">IF($AC10=0,0,($AB10/$AC10))</f>
        <v>0.1787662899479143</v>
      </c>
      <c r="AE10" s="66">
        <v>381896922</v>
      </c>
      <c r="AF10" s="77">
        <v>2242662604</v>
      </c>
      <c r="AG10" s="68">
        <f aca="true" t="shared" si="9" ref="AG10:AG35">IF($AF10=0,0,($AE10/$AF10))</f>
        <v>0.17028728321364564</v>
      </c>
    </row>
    <row r="11" spans="1:33" s="10" customFormat="1" ht="12.75">
      <c r="A11" s="17" t="s">
        <v>611</v>
      </c>
      <c r="B11" s="38" t="s">
        <v>449</v>
      </c>
      <c r="C11" s="51" t="s">
        <v>450</v>
      </c>
      <c r="D11" s="66">
        <v>60188147</v>
      </c>
      <c r="E11" s="77">
        <v>101117147</v>
      </c>
      <c r="F11" s="103">
        <f t="shared" si="0"/>
        <v>0.595231855186737</v>
      </c>
      <c r="G11" s="66">
        <v>33167532</v>
      </c>
      <c r="H11" s="77">
        <v>94719282</v>
      </c>
      <c r="I11" s="68">
        <f t="shared" si="1"/>
        <v>0.3501666323864237</v>
      </c>
      <c r="J11" s="66">
        <v>33167532</v>
      </c>
      <c r="K11" s="77">
        <v>76176342</v>
      </c>
      <c r="L11" s="68">
        <f t="shared" si="2"/>
        <v>0.4354046299571591</v>
      </c>
      <c r="M11" s="66">
        <v>33167532</v>
      </c>
      <c r="N11" s="77">
        <v>60188147</v>
      </c>
      <c r="O11" s="68">
        <f t="shared" si="3"/>
        <v>0.5510641821221045</v>
      </c>
      <c r="P11" s="66">
        <v>6398000</v>
      </c>
      <c r="Q11" s="77">
        <v>26998000</v>
      </c>
      <c r="R11" s="68">
        <f t="shared" si="4"/>
        <v>0.2369805170753389</v>
      </c>
      <c r="S11" s="66">
        <v>0</v>
      </c>
      <c r="T11" s="77">
        <v>26998000</v>
      </c>
      <c r="U11" s="68">
        <f t="shared" si="5"/>
        <v>0</v>
      </c>
      <c r="V11" s="66">
        <v>0</v>
      </c>
      <c r="W11" s="77">
        <v>262700981</v>
      </c>
      <c r="X11" s="68">
        <f t="shared" si="6"/>
        <v>0</v>
      </c>
      <c r="Y11" s="66">
        <v>24248000</v>
      </c>
      <c r="Z11" s="77">
        <v>26998000</v>
      </c>
      <c r="AA11" s="68">
        <f t="shared" si="7"/>
        <v>0.8981406030076302</v>
      </c>
      <c r="AB11" s="66">
        <v>25000000</v>
      </c>
      <c r="AC11" s="77">
        <v>40983266</v>
      </c>
      <c r="AD11" s="68">
        <f t="shared" si="8"/>
        <v>0.6100050688981206</v>
      </c>
      <c r="AE11" s="66">
        <v>7800000</v>
      </c>
      <c r="AF11" s="77">
        <v>94719282</v>
      </c>
      <c r="AG11" s="68">
        <f t="shared" si="9"/>
        <v>0.08234859719481404</v>
      </c>
    </row>
    <row r="12" spans="1:33" s="10" customFormat="1" ht="12.75">
      <c r="A12" s="17" t="s">
        <v>611</v>
      </c>
      <c r="B12" s="38" t="s">
        <v>451</v>
      </c>
      <c r="C12" s="51" t="s">
        <v>452</v>
      </c>
      <c r="D12" s="66">
        <v>235634028</v>
      </c>
      <c r="E12" s="77">
        <v>448101028</v>
      </c>
      <c r="F12" s="103">
        <f t="shared" si="0"/>
        <v>0.5258502285783643</v>
      </c>
      <c r="G12" s="66">
        <v>100442897</v>
      </c>
      <c r="H12" s="77">
        <v>376771565</v>
      </c>
      <c r="I12" s="68">
        <f t="shared" si="1"/>
        <v>0.2665883159202845</v>
      </c>
      <c r="J12" s="66">
        <v>100442897</v>
      </c>
      <c r="K12" s="77">
        <v>341771565</v>
      </c>
      <c r="L12" s="68">
        <f t="shared" si="2"/>
        <v>0.2938889810800966</v>
      </c>
      <c r="M12" s="66">
        <v>100442897</v>
      </c>
      <c r="N12" s="77">
        <v>235634028</v>
      </c>
      <c r="O12" s="68">
        <f t="shared" si="3"/>
        <v>0.42626651953681327</v>
      </c>
      <c r="P12" s="66">
        <v>17550000</v>
      </c>
      <c r="Q12" s="77">
        <v>144620000</v>
      </c>
      <c r="R12" s="68">
        <f t="shared" si="4"/>
        <v>0.12135251002627576</v>
      </c>
      <c r="S12" s="66">
        <v>15000000</v>
      </c>
      <c r="T12" s="77">
        <v>144620000</v>
      </c>
      <c r="U12" s="68">
        <f t="shared" si="5"/>
        <v>0.10372009403955193</v>
      </c>
      <c r="V12" s="66">
        <v>15000000</v>
      </c>
      <c r="W12" s="77">
        <v>701929000</v>
      </c>
      <c r="X12" s="68">
        <f t="shared" si="6"/>
        <v>0.021369682688704983</v>
      </c>
      <c r="Y12" s="66">
        <v>92100000</v>
      </c>
      <c r="Z12" s="77">
        <v>144620000</v>
      </c>
      <c r="AA12" s="68">
        <f t="shared" si="7"/>
        <v>0.6368413774028489</v>
      </c>
      <c r="AB12" s="66">
        <v>32901000</v>
      </c>
      <c r="AC12" s="77">
        <v>56295298</v>
      </c>
      <c r="AD12" s="68">
        <f t="shared" si="8"/>
        <v>0.584436021637189</v>
      </c>
      <c r="AE12" s="66">
        <v>18000000</v>
      </c>
      <c r="AF12" s="77">
        <v>376771565</v>
      </c>
      <c r="AG12" s="68">
        <f t="shared" si="9"/>
        <v>0.04777430589805789</v>
      </c>
    </row>
    <row r="13" spans="1:33" s="10" customFormat="1" ht="12.75">
      <c r="A13" s="17" t="s">
        <v>612</v>
      </c>
      <c r="B13" s="38" t="s">
        <v>576</v>
      </c>
      <c r="C13" s="51" t="s">
        <v>577</v>
      </c>
      <c r="D13" s="66">
        <v>119587000</v>
      </c>
      <c r="E13" s="77">
        <v>353721000</v>
      </c>
      <c r="F13" s="103">
        <f t="shared" si="0"/>
        <v>0.3380828392999002</v>
      </c>
      <c r="G13" s="66">
        <v>120211806</v>
      </c>
      <c r="H13" s="77">
        <v>332935743</v>
      </c>
      <c r="I13" s="68">
        <f t="shared" si="1"/>
        <v>0.36106608715784533</v>
      </c>
      <c r="J13" s="66">
        <v>120211806</v>
      </c>
      <c r="K13" s="77">
        <v>332935743</v>
      </c>
      <c r="L13" s="68">
        <f t="shared" si="2"/>
        <v>0.36106608715784533</v>
      </c>
      <c r="M13" s="66">
        <v>120211806</v>
      </c>
      <c r="N13" s="77">
        <v>119587000</v>
      </c>
      <c r="O13" s="68">
        <f t="shared" si="3"/>
        <v>1.0052246983367756</v>
      </c>
      <c r="P13" s="66">
        <v>5687000</v>
      </c>
      <c r="Q13" s="77">
        <v>7587000</v>
      </c>
      <c r="R13" s="68">
        <f t="shared" si="4"/>
        <v>0.7495716356926322</v>
      </c>
      <c r="S13" s="66">
        <v>0</v>
      </c>
      <c r="T13" s="77">
        <v>7587000</v>
      </c>
      <c r="U13" s="68">
        <f t="shared" si="5"/>
        <v>0</v>
      </c>
      <c r="V13" s="66">
        <v>0</v>
      </c>
      <c r="W13" s="77">
        <v>7587000</v>
      </c>
      <c r="X13" s="68">
        <f t="shared" si="6"/>
        <v>0</v>
      </c>
      <c r="Y13" s="66">
        <v>0</v>
      </c>
      <c r="Z13" s="77">
        <v>7587000</v>
      </c>
      <c r="AA13" s="68">
        <f t="shared" si="7"/>
        <v>0</v>
      </c>
      <c r="AB13" s="66">
        <v>0</v>
      </c>
      <c r="AC13" s="77">
        <v>0</v>
      </c>
      <c r="AD13" s="68">
        <f t="shared" si="8"/>
        <v>0</v>
      </c>
      <c r="AE13" s="66">
        <v>0</v>
      </c>
      <c r="AF13" s="77">
        <v>332935743</v>
      </c>
      <c r="AG13" s="68">
        <f t="shared" si="9"/>
        <v>0</v>
      </c>
    </row>
    <row r="14" spans="1:33" s="34" customFormat="1" ht="12.75">
      <c r="A14" s="39"/>
      <c r="B14" s="40" t="s">
        <v>662</v>
      </c>
      <c r="C14" s="56"/>
      <c r="D14" s="69">
        <f>SUM(D8:D13)</f>
        <v>3485858622</v>
      </c>
      <c r="E14" s="78">
        <f>SUM(E8:E13)</f>
        <v>4383463882</v>
      </c>
      <c r="F14" s="104">
        <f t="shared" si="0"/>
        <v>0.7952292332814983</v>
      </c>
      <c r="G14" s="69">
        <f>SUM(G8:G13)</f>
        <v>842429763</v>
      </c>
      <c r="H14" s="78">
        <f>SUM(H8:H13)</f>
        <v>4194842549</v>
      </c>
      <c r="I14" s="71">
        <f t="shared" si="1"/>
        <v>0.20082512112423032</v>
      </c>
      <c r="J14" s="69">
        <f>SUM(J8:J13)</f>
        <v>842429763</v>
      </c>
      <c r="K14" s="78">
        <f>SUM(K8:K13)</f>
        <v>2553011750</v>
      </c>
      <c r="L14" s="71">
        <f t="shared" si="2"/>
        <v>0.32997488671957736</v>
      </c>
      <c r="M14" s="69">
        <f>SUM(M8:M13)</f>
        <v>842429763</v>
      </c>
      <c r="N14" s="78">
        <f>SUM(N8:N13)</f>
        <v>3485858622</v>
      </c>
      <c r="O14" s="71">
        <f t="shared" si="3"/>
        <v>0.24167066262620218</v>
      </c>
      <c r="P14" s="69">
        <f>SUM(P8:P13)</f>
        <v>219277083</v>
      </c>
      <c r="Q14" s="78">
        <f>SUM(Q8:Q13)</f>
        <v>1052083523</v>
      </c>
      <c r="R14" s="71">
        <f t="shared" si="4"/>
        <v>0.2084217442876919</v>
      </c>
      <c r="S14" s="69">
        <f>SUM(S8:S13)</f>
        <v>95000000</v>
      </c>
      <c r="T14" s="78">
        <f>SUM(T8:T13)</f>
        <v>1052083523</v>
      </c>
      <c r="U14" s="71">
        <f t="shared" si="5"/>
        <v>0.09029701342447505</v>
      </c>
      <c r="V14" s="69">
        <f>SUM(V8:V13)</f>
        <v>95000000</v>
      </c>
      <c r="W14" s="78">
        <f>SUM(W8:W13)</f>
        <v>4403988615</v>
      </c>
      <c r="X14" s="71">
        <f t="shared" si="6"/>
        <v>0.021571354584439588</v>
      </c>
      <c r="Y14" s="69">
        <f>SUM(Y8:Y13)</f>
        <v>904888840</v>
      </c>
      <c r="Z14" s="78">
        <f>SUM(Z8:Z13)</f>
        <v>1052083523</v>
      </c>
      <c r="AA14" s="71">
        <f t="shared" si="7"/>
        <v>0.8600922077172385</v>
      </c>
      <c r="AB14" s="69">
        <f>SUM(AB8:AB13)</f>
        <v>534105771</v>
      </c>
      <c r="AC14" s="78">
        <f>SUM(AC8:AC13)</f>
        <v>2240415396</v>
      </c>
      <c r="AD14" s="71">
        <f t="shared" si="8"/>
        <v>0.2383958671028522</v>
      </c>
      <c r="AE14" s="69">
        <f>SUM(AE8:AE13)</f>
        <v>865856922</v>
      </c>
      <c r="AF14" s="78">
        <f>SUM(AF8:AF13)</f>
        <v>4194842549</v>
      </c>
      <c r="AG14" s="71">
        <f t="shared" si="9"/>
        <v>0.20640987400263924</v>
      </c>
    </row>
    <row r="15" spans="1:33" s="10" customFormat="1" ht="12.75">
      <c r="A15" s="17" t="s">
        <v>611</v>
      </c>
      <c r="B15" s="38" t="s">
        <v>453</v>
      </c>
      <c r="C15" s="51" t="s">
        <v>454</v>
      </c>
      <c r="D15" s="66">
        <v>25328000</v>
      </c>
      <c r="E15" s="77">
        <v>83099001</v>
      </c>
      <c r="F15" s="103">
        <f t="shared" si="0"/>
        <v>0.3047930744678868</v>
      </c>
      <c r="G15" s="66">
        <v>23096378</v>
      </c>
      <c r="H15" s="77">
        <v>60181001</v>
      </c>
      <c r="I15" s="68">
        <f t="shared" si="1"/>
        <v>0.38378188491746756</v>
      </c>
      <c r="J15" s="66">
        <v>23096378</v>
      </c>
      <c r="K15" s="77">
        <v>60181001</v>
      </c>
      <c r="L15" s="68">
        <f t="shared" si="2"/>
        <v>0.38378188491746756</v>
      </c>
      <c r="M15" s="66">
        <v>23096378</v>
      </c>
      <c r="N15" s="77">
        <v>25328000</v>
      </c>
      <c r="O15" s="68">
        <f t="shared" si="3"/>
        <v>0.9118911086544536</v>
      </c>
      <c r="P15" s="66">
        <v>0</v>
      </c>
      <c r="Q15" s="77">
        <v>22918000</v>
      </c>
      <c r="R15" s="68">
        <f t="shared" si="4"/>
        <v>0</v>
      </c>
      <c r="S15" s="66">
        <v>0</v>
      </c>
      <c r="T15" s="77">
        <v>22918000</v>
      </c>
      <c r="U15" s="68">
        <f t="shared" si="5"/>
        <v>0</v>
      </c>
      <c r="V15" s="66">
        <v>0</v>
      </c>
      <c r="W15" s="77">
        <v>138955757</v>
      </c>
      <c r="X15" s="68">
        <f t="shared" si="6"/>
        <v>0</v>
      </c>
      <c r="Y15" s="66">
        <v>17173000</v>
      </c>
      <c r="Z15" s="77">
        <v>22918000</v>
      </c>
      <c r="AA15" s="68">
        <f t="shared" si="7"/>
        <v>0.7493236757134131</v>
      </c>
      <c r="AB15" s="66">
        <v>526729</v>
      </c>
      <c r="AC15" s="77">
        <v>0</v>
      </c>
      <c r="AD15" s="68">
        <f t="shared" si="8"/>
        <v>0</v>
      </c>
      <c r="AE15" s="66">
        <v>488987</v>
      </c>
      <c r="AF15" s="77">
        <v>60181001</v>
      </c>
      <c r="AG15" s="68">
        <f t="shared" si="9"/>
        <v>0.008125271960830295</v>
      </c>
    </row>
    <row r="16" spans="1:33" s="10" customFormat="1" ht="12.75">
      <c r="A16" s="17" t="s">
        <v>611</v>
      </c>
      <c r="B16" s="38" t="s">
        <v>455</v>
      </c>
      <c r="C16" s="51" t="s">
        <v>456</v>
      </c>
      <c r="D16" s="66">
        <v>114547742</v>
      </c>
      <c r="E16" s="77">
        <v>174099742</v>
      </c>
      <c r="F16" s="103">
        <f t="shared" si="0"/>
        <v>0.6579432036148566</v>
      </c>
      <c r="G16" s="66">
        <v>52435548</v>
      </c>
      <c r="H16" s="77">
        <v>119265160</v>
      </c>
      <c r="I16" s="68">
        <f t="shared" si="1"/>
        <v>0.4396552019047306</v>
      </c>
      <c r="J16" s="66">
        <v>52435548</v>
      </c>
      <c r="K16" s="77">
        <v>96729731</v>
      </c>
      <c r="L16" s="68">
        <f t="shared" si="2"/>
        <v>0.5420830540715553</v>
      </c>
      <c r="M16" s="66">
        <v>52435548</v>
      </c>
      <c r="N16" s="77">
        <v>114547742</v>
      </c>
      <c r="O16" s="68">
        <f t="shared" si="3"/>
        <v>0.4577615157180488</v>
      </c>
      <c r="P16" s="66">
        <v>0</v>
      </c>
      <c r="Q16" s="77">
        <v>54831000</v>
      </c>
      <c r="R16" s="68">
        <f t="shared" si="4"/>
        <v>0</v>
      </c>
      <c r="S16" s="66">
        <v>0</v>
      </c>
      <c r="T16" s="77">
        <v>54831000</v>
      </c>
      <c r="U16" s="68">
        <f t="shared" si="5"/>
        <v>0</v>
      </c>
      <c r="V16" s="66">
        <v>0</v>
      </c>
      <c r="W16" s="77">
        <v>164692067</v>
      </c>
      <c r="X16" s="68">
        <f t="shared" si="6"/>
        <v>0</v>
      </c>
      <c r="Y16" s="66">
        <v>39863000</v>
      </c>
      <c r="Z16" s="77">
        <v>54831000</v>
      </c>
      <c r="AA16" s="68">
        <f t="shared" si="7"/>
        <v>0.7270157392715799</v>
      </c>
      <c r="AB16" s="66">
        <v>19897971</v>
      </c>
      <c r="AC16" s="77">
        <v>42161948</v>
      </c>
      <c r="AD16" s="68">
        <f t="shared" si="8"/>
        <v>0.4719414529897907</v>
      </c>
      <c r="AE16" s="66">
        <v>2500000</v>
      </c>
      <c r="AF16" s="77">
        <v>119265160</v>
      </c>
      <c r="AG16" s="68">
        <f t="shared" si="9"/>
        <v>0.02096169577100303</v>
      </c>
    </row>
    <row r="17" spans="1:33" s="10" customFormat="1" ht="12.75">
      <c r="A17" s="17" t="s">
        <v>611</v>
      </c>
      <c r="B17" s="38" t="s">
        <v>457</v>
      </c>
      <c r="C17" s="51" t="s">
        <v>458</v>
      </c>
      <c r="D17" s="66">
        <v>303065000</v>
      </c>
      <c r="E17" s="77">
        <v>417256000</v>
      </c>
      <c r="F17" s="103">
        <f t="shared" si="0"/>
        <v>0.7263286807139981</v>
      </c>
      <c r="G17" s="66">
        <v>170253000</v>
      </c>
      <c r="H17" s="77">
        <v>392067458</v>
      </c>
      <c r="I17" s="68">
        <f t="shared" si="1"/>
        <v>0.43424414989320537</v>
      </c>
      <c r="J17" s="66">
        <v>170253000</v>
      </c>
      <c r="K17" s="77">
        <v>347049458</v>
      </c>
      <c r="L17" s="68">
        <f t="shared" si="2"/>
        <v>0.4905727298384082</v>
      </c>
      <c r="M17" s="66">
        <v>170253000</v>
      </c>
      <c r="N17" s="77">
        <v>303065000</v>
      </c>
      <c r="O17" s="68">
        <f t="shared" si="3"/>
        <v>0.5617705772689027</v>
      </c>
      <c r="P17" s="66">
        <v>25236000</v>
      </c>
      <c r="Q17" s="77">
        <v>64617000</v>
      </c>
      <c r="R17" s="68">
        <f t="shared" si="4"/>
        <v>0.3905473791726635</v>
      </c>
      <c r="S17" s="66">
        <v>23186000</v>
      </c>
      <c r="T17" s="77">
        <v>64617000</v>
      </c>
      <c r="U17" s="68">
        <f t="shared" si="5"/>
        <v>0.3588219818314066</v>
      </c>
      <c r="V17" s="66">
        <v>23186000</v>
      </c>
      <c r="W17" s="77">
        <v>135000000</v>
      </c>
      <c r="X17" s="68">
        <f t="shared" si="6"/>
        <v>0.17174814814814815</v>
      </c>
      <c r="Y17" s="66">
        <v>20631000</v>
      </c>
      <c r="Z17" s="77">
        <v>64617000</v>
      </c>
      <c r="AA17" s="68">
        <f t="shared" si="7"/>
        <v>0.31928130368169366</v>
      </c>
      <c r="AB17" s="66">
        <v>390840000</v>
      </c>
      <c r="AC17" s="77">
        <v>94573130</v>
      </c>
      <c r="AD17" s="68">
        <f t="shared" si="8"/>
        <v>4.132674894021166</v>
      </c>
      <c r="AE17" s="66">
        <v>12000000</v>
      </c>
      <c r="AF17" s="77">
        <v>392067458</v>
      </c>
      <c r="AG17" s="68">
        <f t="shared" si="9"/>
        <v>0.03060697784308332</v>
      </c>
    </row>
    <row r="18" spans="1:33" s="10" customFormat="1" ht="12.75">
      <c r="A18" s="17" t="s">
        <v>611</v>
      </c>
      <c r="B18" s="38" t="s">
        <v>459</v>
      </c>
      <c r="C18" s="51" t="s">
        <v>460</v>
      </c>
      <c r="D18" s="66">
        <v>237723000</v>
      </c>
      <c r="E18" s="77">
        <v>320435000</v>
      </c>
      <c r="F18" s="103">
        <f t="shared" si="0"/>
        <v>0.7418758874654766</v>
      </c>
      <c r="G18" s="66">
        <v>101880000</v>
      </c>
      <c r="H18" s="77">
        <v>289842000</v>
      </c>
      <c r="I18" s="68">
        <f t="shared" si="1"/>
        <v>0.3515018527335583</v>
      </c>
      <c r="J18" s="66">
        <v>101880000</v>
      </c>
      <c r="K18" s="77">
        <v>218842000</v>
      </c>
      <c r="L18" s="68">
        <f t="shared" si="2"/>
        <v>0.4655413494667386</v>
      </c>
      <c r="M18" s="66">
        <v>101880000</v>
      </c>
      <c r="N18" s="77">
        <v>237723000</v>
      </c>
      <c r="O18" s="68">
        <f t="shared" si="3"/>
        <v>0.4285660201158491</v>
      </c>
      <c r="P18" s="66">
        <v>27406000</v>
      </c>
      <c r="Q18" s="77">
        <v>65669000</v>
      </c>
      <c r="R18" s="68">
        <f t="shared" si="4"/>
        <v>0.4173354246295817</v>
      </c>
      <c r="S18" s="66">
        <v>20000000</v>
      </c>
      <c r="T18" s="77">
        <v>65669000</v>
      </c>
      <c r="U18" s="68">
        <f t="shared" si="5"/>
        <v>0.30455770607135785</v>
      </c>
      <c r="V18" s="66">
        <v>20000000</v>
      </c>
      <c r="W18" s="77">
        <v>0</v>
      </c>
      <c r="X18" s="68">
        <f t="shared" si="6"/>
        <v>0</v>
      </c>
      <c r="Y18" s="66">
        <v>50280000</v>
      </c>
      <c r="Z18" s="77">
        <v>65669000</v>
      </c>
      <c r="AA18" s="68">
        <f t="shared" si="7"/>
        <v>0.7656580730633937</v>
      </c>
      <c r="AB18" s="66">
        <v>0</v>
      </c>
      <c r="AC18" s="77">
        <v>155150000</v>
      </c>
      <c r="AD18" s="68">
        <f t="shared" si="8"/>
        <v>0</v>
      </c>
      <c r="AE18" s="66">
        <v>0</v>
      </c>
      <c r="AF18" s="77">
        <v>289842000</v>
      </c>
      <c r="AG18" s="68">
        <f t="shared" si="9"/>
        <v>0</v>
      </c>
    </row>
    <row r="19" spans="1:33" s="10" customFormat="1" ht="12.75">
      <c r="A19" s="17" t="s">
        <v>611</v>
      </c>
      <c r="B19" s="38" t="s">
        <v>461</v>
      </c>
      <c r="C19" s="51" t="s">
        <v>462</v>
      </c>
      <c r="D19" s="66">
        <v>93602000</v>
      </c>
      <c r="E19" s="77">
        <v>191144000</v>
      </c>
      <c r="F19" s="103">
        <f t="shared" si="0"/>
        <v>0.4896936341187796</v>
      </c>
      <c r="G19" s="66">
        <v>63956000</v>
      </c>
      <c r="H19" s="77">
        <v>168554218</v>
      </c>
      <c r="I19" s="68">
        <f t="shared" si="1"/>
        <v>0.37943873940906064</v>
      </c>
      <c r="J19" s="66">
        <v>63956000</v>
      </c>
      <c r="K19" s="77">
        <v>143380218</v>
      </c>
      <c r="L19" s="68">
        <f t="shared" si="2"/>
        <v>0.44605874431018094</v>
      </c>
      <c r="M19" s="66">
        <v>63956000</v>
      </c>
      <c r="N19" s="77">
        <v>93602000</v>
      </c>
      <c r="O19" s="68">
        <f t="shared" si="3"/>
        <v>0.6832759983761031</v>
      </c>
      <c r="P19" s="66">
        <v>0</v>
      </c>
      <c r="Q19" s="77">
        <v>44058000</v>
      </c>
      <c r="R19" s="68">
        <f t="shared" si="4"/>
        <v>0</v>
      </c>
      <c r="S19" s="66">
        <v>0</v>
      </c>
      <c r="T19" s="77">
        <v>44058000</v>
      </c>
      <c r="U19" s="68">
        <f t="shared" si="5"/>
        <v>0</v>
      </c>
      <c r="V19" s="66">
        <v>0</v>
      </c>
      <c r="W19" s="77">
        <v>177267000</v>
      </c>
      <c r="X19" s="68">
        <f t="shared" si="6"/>
        <v>0</v>
      </c>
      <c r="Y19" s="66">
        <v>35108000</v>
      </c>
      <c r="Z19" s="77">
        <v>44058000</v>
      </c>
      <c r="AA19" s="68">
        <f t="shared" si="7"/>
        <v>0.79685868627718</v>
      </c>
      <c r="AB19" s="66">
        <v>18016000</v>
      </c>
      <c r="AC19" s="77">
        <v>54671000</v>
      </c>
      <c r="AD19" s="68">
        <f t="shared" si="8"/>
        <v>0.3295348539445044</v>
      </c>
      <c r="AE19" s="66">
        <v>22146000</v>
      </c>
      <c r="AF19" s="77">
        <v>168554218</v>
      </c>
      <c r="AG19" s="68">
        <f t="shared" si="9"/>
        <v>0.1313879905396375</v>
      </c>
    </row>
    <row r="20" spans="1:33" s="10" customFormat="1" ht="12.75">
      <c r="A20" s="17" t="s">
        <v>612</v>
      </c>
      <c r="B20" s="38" t="s">
        <v>578</v>
      </c>
      <c r="C20" s="51" t="s">
        <v>579</v>
      </c>
      <c r="D20" s="66">
        <v>200941292</v>
      </c>
      <c r="E20" s="77">
        <v>577336292</v>
      </c>
      <c r="F20" s="103">
        <f t="shared" si="0"/>
        <v>0.34804895307014583</v>
      </c>
      <c r="G20" s="66">
        <v>146839979</v>
      </c>
      <c r="H20" s="77">
        <v>355876934</v>
      </c>
      <c r="I20" s="68">
        <f t="shared" si="1"/>
        <v>0.41261448824328695</v>
      </c>
      <c r="J20" s="66">
        <v>146839979</v>
      </c>
      <c r="K20" s="77">
        <v>353756934</v>
      </c>
      <c r="L20" s="68">
        <f t="shared" si="2"/>
        <v>0.415087210700441</v>
      </c>
      <c r="M20" s="66">
        <v>146839979</v>
      </c>
      <c r="N20" s="77">
        <v>200941292</v>
      </c>
      <c r="O20" s="68">
        <f t="shared" si="3"/>
        <v>0.730760599469023</v>
      </c>
      <c r="P20" s="66">
        <v>38064357</v>
      </c>
      <c r="Q20" s="77">
        <v>221459357</v>
      </c>
      <c r="R20" s="68">
        <f t="shared" si="4"/>
        <v>0.1718796510368266</v>
      </c>
      <c r="S20" s="66">
        <v>0</v>
      </c>
      <c r="T20" s="77">
        <v>221459357</v>
      </c>
      <c r="U20" s="68">
        <f t="shared" si="5"/>
        <v>0</v>
      </c>
      <c r="V20" s="66">
        <v>0</v>
      </c>
      <c r="W20" s="77">
        <v>646143653</v>
      </c>
      <c r="X20" s="68">
        <f t="shared" si="6"/>
        <v>0</v>
      </c>
      <c r="Y20" s="66">
        <v>194088857</v>
      </c>
      <c r="Z20" s="77">
        <v>221459357</v>
      </c>
      <c r="AA20" s="68">
        <f t="shared" si="7"/>
        <v>0.8764084734518578</v>
      </c>
      <c r="AB20" s="66">
        <v>0</v>
      </c>
      <c r="AC20" s="77">
        <v>1900000</v>
      </c>
      <c r="AD20" s="68">
        <f t="shared" si="8"/>
        <v>0</v>
      </c>
      <c r="AE20" s="66">
        <v>0</v>
      </c>
      <c r="AF20" s="77">
        <v>355876934</v>
      </c>
      <c r="AG20" s="68">
        <f t="shared" si="9"/>
        <v>0</v>
      </c>
    </row>
    <row r="21" spans="1:33" s="34" customFormat="1" ht="12.75">
      <c r="A21" s="39"/>
      <c r="B21" s="40" t="s">
        <v>663</v>
      </c>
      <c r="C21" s="56"/>
      <c r="D21" s="69">
        <f>SUM(D15:D20)</f>
        <v>975207034</v>
      </c>
      <c r="E21" s="78">
        <f>SUM(E15:E20)</f>
        <v>1763370035</v>
      </c>
      <c r="F21" s="104">
        <f t="shared" si="0"/>
        <v>0.5530359565172037</v>
      </c>
      <c r="G21" s="69">
        <f>SUM(G15:G20)</f>
        <v>558460905</v>
      </c>
      <c r="H21" s="78">
        <f>SUM(H15:H20)</f>
        <v>1385786771</v>
      </c>
      <c r="I21" s="71">
        <f t="shared" si="1"/>
        <v>0.4029919441336621</v>
      </c>
      <c r="J21" s="69">
        <f>SUM(J15:J20)</f>
        <v>558460905</v>
      </c>
      <c r="K21" s="78">
        <f>SUM(K15:K20)</f>
        <v>1219939342</v>
      </c>
      <c r="L21" s="71">
        <f t="shared" si="2"/>
        <v>0.45777760071615103</v>
      </c>
      <c r="M21" s="69">
        <f>SUM(M15:M20)</f>
        <v>558460905</v>
      </c>
      <c r="N21" s="78">
        <f>SUM(N15:N20)</f>
        <v>975207034</v>
      </c>
      <c r="O21" s="71">
        <f t="shared" si="3"/>
        <v>0.572658815543367</v>
      </c>
      <c r="P21" s="69">
        <f>SUM(P15:P20)</f>
        <v>90706357</v>
      </c>
      <c r="Q21" s="78">
        <f>SUM(Q15:Q20)</f>
        <v>473552357</v>
      </c>
      <c r="R21" s="71">
        <f t="shared" si="4"/>
        <v>0.19154451595306915</v>
      </c>
      <c r="S21" s="69">
        <f>SUM(S15:S20)</f>
        <v>43186000</v>
      </c>
      <c r="T21" s="78">
        <f>SUM(T15:T20)</f>
        <v>473552357</v>
      </c>
      <c r="U21" s="71">
        <f t="shared" si="5"/>
        <v>0.09119582948248318</v>
      </c>
      <c r="V21" s="69">
        <f>SUM(V15:V20)</f>
        <v>43186000</v>
      </c>
      <c r="W21" s="78">
        <f>SUM(W15:W20)</f>
        <v>1262058477</v>
      </c>
      <c r="X21" s="71">
        <f t="shared" si="6"/>
        <v>0.034218699677574446</v>
      </c>
      <c r="Y21" s="69">
        <f>SUM(Y15:Y20)</f>
        <v>357143857</v>
      </c>
      <c r="Z21" s="78">
        <f>SUM(Z15:Z20)</f>
        <v>473552357</v>
      </c>
      <c r="AA21" s="71">
        <f t="shared" si="7"/>
        <v>0.7541802964777556</v>
      </c>
      <c r="AB21" s="69">
        <f>SUM(AB15:AB20)</f>
        <v>429280700</v>
      </c>
      <c r="AC21" s="78">
        <f>SUM(AC15:AC20)</f>
        <v>348456078</v>
      </c>
      <c r="AD21" s="71">
        <f t="shared" si="8"/>
        <v>1.2319506735652348</v>
      </c>
      <c r="AE21" s="69">
        <f>SUM(AE15:AE20)</f>
        <v>37134987</v>
      </c>
      <c r="AF21" s="78">
        <f>SUM(AF15:AF20)</f>
        <v>1385786771</v>
      </c>
      <c r="AG21" s="71">
        <f t="shared" si="9"/>
        <v>0.026797042501136705</v>
      </c>
    </row>
    <row r="22" spans="1:33" s="10" customFormat="1" ht="12.75">
      <c r="A22" s="17" t="s">
        <v>611</v>
      </c>
      <c r="B22" s="38" t="s">
        <v>463</v>
      </c>
      <c r="C22" s="51" t="s">
        <v>464</v>
      </c>
      <c r="D22" s="66">
        <v>215033701</v>
      </c>
      <c r="E22" s="77">
        <v>246902701</v>
      </c>
      <c r="F22" s="103">
        <f t="shared" si="0"/>
        <v>0.8709248628268348</v>
      </c>
      <c r="G22" s="66">
        <v>87585201</v>
      </c>
      <c r="H22" s="77">
        <v>209430030</v>
      </c>
      <c r="I22" s="68">
        <f t="shared" si="1"/>
        <v>0.418207460506022</v>
      </c>
      <c r="J22" s="66">
        <v>87585201</v>
      </c>
      <c r="K22" s="77">
        <v>166630030</v>
      </c>
      <c r="L22" s="68">
        <f t="shared" si="2"/>
        <v>0.525626749272025</v>
      </c>
      <c r="M22" s="66">
        <v>87585201</v>
      </c>
      <c r="N22" s="77">
        <v>215033701</v>
      </c>
      <c r="O22" s="68">
        <f t="shared" si="3"/>
        <v>0.40730918266620914</v>
      </c>
      <c r="P22" s="66">
        <v>31099690</v>
      </c>
      <c r="Q22" s="77">
        <v>47272323</v>
      </c>
      <c r="R22" s="68">
        <f t="shared" si="4"/>
        <v>0.6578836838629657</v>
      </c>
      <c r="S22" s="66">
        <v>0</v>
      </c>
      <c r="T22" s="77">
        <v>47272323</v>
      </c>
      <c r="U22" s="68">
        <f t="shared" si="5"/>
        <v>0</v>
      </c>
      <c r="V22" s="66">
        <v>0</v>
      </c>
      <c r="W22" s="77">
        <v>195240300</v>
      </c>
      <c r="X22" s="68">
        <f t="shared" si="6"/>
        <v>0</v>
      </c>
      <c r="Y22" s="66">
        <v>34985796</v>
      </c>
      <c r="Z22" s="77">
        <v>47272323</v>
      </c>
      <c r="AA22" s="68">
        <f t="shared" si="7"/>
        <v>0.7400904753506613</v>
      </c>
      <c r="AB22" s="66">
        <v>39182681</v>
      </c>
      <c r="AC22" s="77">
        <v>134270755</v>
      </c>
      <c r="AD22" s="68">
        <f t="shared" si="8"/>
        <v>0.2918184306031496</v>
      </c>
      <c r="AE22" s="66">
        <v>104460086</v>
      </c>
      <c r="AF22" s="77">
        <v>209430030</v>
      </c>
      <c r="AG22" s="68">
        <f t="shared" si="9"/>
        <v>0.49878274858672367</v>
      </c>
    </row>
    <row r="23" spans="1:33" s="10" customFormat="1" ht="12.75">
      <c r="A23" s="17" t="s">
        <v>611</v>
      </c>
      <c r="B23" s="38" t="s">
        <v>465</v>
      </c>
      <c r="C23" s="51" t="s">
        <v>466</v>
      </c>
      <c r="D23" s="66">
        <v>59434000</v>
      </c>
      <c r="E23" s="77">
        <v>109766000</v>
      </c>
      <c r="F23" s="103">
        <f t="shared" si="0"/>
        <v>0.5414609259697902</v>
      </c>
      <c r="G23" s="66">
        <v>29922000</v>
      </c>
      <c r="H23" s="77">
        <v>91407041</v>
      </c>
      <c r="I23" s="68">
        <f t="shared" si="1"/>
        <v>0.3273489621001953</v>
      </c>
      <c r="J23" s="66">
        <v>29922000</v>
      </c>
      <c r="K23" s="77">
        <v>70105041</v>
      </c>
      <c r="L23" s="68">
        <f t="shared" si="2"/>
        <v>0.42681666786272904</v>
      </c>
      <c r="M23" s="66">
        <v>29922000</v>
      </c>
      <c r="N23" s="77">
        <v>59434000</v>
      </c>
      <c r="O23" s="68">
        <f t="shared" si="3"/>
        <v>0.5034492041592354</v>
      </c>
      <c r="P23" s="66">
        <v>0</v>
      </c>
      <c r="Q23" s="77">
        <v>0</v>
      </c>
      <c r="R23" s="68">
        <f t="shared" si="4"/>
        <v>0</v>
      </c>
      <c r="S23" s="66">
        <v>0</v>
      </c>
      <c r="T23" s="77">
        <v>0</v>
      </c>
      <c r="U23" s="68">
        <f t="shared" si="5"/>
        <v>0</v>
      </c>
      <c r="V23" s="66">
        <v>0</v>
      </c>
      <c r="W23" s="77">
        <v>450000</v>
      </c>
      <c r="X23" s="68">
        <f t="shared" si="6"/>
        <v>0</v>
      </c>
      <c r="Y23" s="66">
        <v>0</v>
      </c>
      <c r="Z23" s="77">
        <v>0</v>
      </c>
      <c r="AA23" s="68">
        <f t="shared" si="7"/>
        <v>0</v>
      </c>
      <c r="AB23" s="66">
        <v>0</v>
      </c>
      <c r="AC23" s="77">
        <v>42945000</v>
      </c>
      <c r="AD23" s="68">
        <f t="shared" si="8"/>
        <v>0</v>
      </c>
      <c r="AE23" s="66">
        <v>14042000</v>
      </c>
      <c r="AF23" s="77">
        <v>91407041</v>
      </c>
      <c r="AG23" s="68">
        <f t="shared" si="9"/>
        <v>0.1536205509595262</v>
      </c>
    </row>
    <row r="24" spans="1:33" s="10" customFormat="1" ht="12.75">
      <c r="A24" s="17" t="s">
        <v>611</v>
      </c>
      <c r="B24" s="38" t="s">
        <v>467</v>
      </c>
      <c r="C24" s="51" t="s">
        <v>468</v>
      </c>
      <c r="D24" s="66">
        <v>76605999</v>
      </c>
      <c r="E24" s="77">
        <v>171243999</v>
      </c>
      <c r="F24" s="103">
        <f t="shared" si="0"/>
        <v>0.44734997691802325</v>
      </c>
      <c r="G24" s="66">
        <v>46408000</v>
      </c>
      <c r="H24" s="77">
        <v>104045815</v>
      </c>
      <c r="I24" s="68">
        <f t="shared" si="1"/>
        <v>0.44603427826482017</v>
      </c>
      <c r="J24" s="66">
        <v>46408000</v>
      </c>
      <c r="K24" s="77">
        <v>101063000</v>
      </c>
      <c r="L24" s="68">
        <f t="shared" si="2"/>
        <v>0.4591987176315763</v>
      </c>
      <c r="M24" s="66">
        <v>46408000</v>
      </c>
      <c r="N24" s="77">
        <v>76605999</v>
      </c>
      <c r="O24" s="68">
        <f t="shared" si="3"/>
        <v>0.6058011200924356</v>
      </c>
      <c r="P24" s="66">
        <v>19995000</v>
      </c>
      <c r="Q24" s="77">
        <v>73621257</v>
      </c>
      <c r="R24" s="68">
        <f t="shared" si="4"/>
        <v>0.2715927547936325</v>
      </c>
      <c r="S24" s="66">
        <v>0</v>
      </c>
      <c r="T24" s="77">
        <v>73621257</v>
      </c>
      <c r="U24" s="68">
        <f t="shared" si="5"/>
        <v>0</v>
      </c>
      <c r="V24" s="66">
        <v>0</v>
      </c>
      <c r="W24" s="77">
        <v>110000000</v>
      </c>
      <c r="X24" s="68">
        <f t="shared" si="6"/>
        <v>0</v>
      </c>
      <c r="Y24" s="66">
        <v>53626257</v>
      </c>
      <c r="Z24" s="77">
        <v>73621257</v>
      </c>
      <c r="AA24" s="68">
        <f t="shared" si="7"/>
        <v>0.7284072452063675</v>
      </c>
      <c r="AB24" s="66">
        <v>11980000</v>
      </c>
      <c r="AC24" s="77">
        <v>5806000</v>
      </c>
      <c r="AD24" s="68">
        <f t="shared" si="8"/>
        <v>2.06338270754392</v>
      </c>
      <c r="AE24" s="66">
        <v>9054000</v>
      </c>
      <c r="AF24" s="77">
        <v>104045815</v>
      </c>
      <c r="AG24" s="68">
        <f t="shared" si="9"/>
        <v>0.08701935777042065</v>
      </c>
    </row>
    <row r="25" spans="1:33" s="10" customFormat="1" ht="12.75">
      <c r="A25" s="17" t="s">
        <v>611</v>
      </c>
      <c r="B25" s="38" t="s">
        <v>469</v>
      </c>
      <c r="C25" s="51" t="s">
        <v>470</v>
      </c>
      <c r="D25" s="66">
        <v>159092000</v>
      </c>
      <c r="E25" s="77">
        <v>191241000</v>
      </c>
      <c r="F25" s="103">
        <f t="shared" si="0"/>
        <v>0.8318927426650143</v>
      </c>
      <c r="G25" s="66">
        <v>44611004</v>
      </c>
      <c r="H25" s="77">
        <v>191088533</v>
      </c>
      <c r="I25" s="68">
        <f t="shared" si="1"/>
        <v>0.23345725303150452</v>
      </c>
      <c r="J25" s="66">
        <v>44611004</v>
      </c>
      <c r="K25" s="77">
        <v>152972533</v>
      </c>
      <c r="L25" s="68">
        <f t="shared" si="2"/>
        <v>0.29162754335773466</v>
      </c>
      <c r="M25" s="66">
        <v>44611004</v>
      </c>
      <c r="N25" s="77">
        <v>159092000</v>
      </c>
      <c r="O25" s="68">
        <f t="shared" si="3"/>
        <v>0.2804101023307269</v>
      </c>
      <c r="P25" s="66">
        <v>9925000</v>
      </c>
      <c r="Q25" s="77">
        <v>35136050</v>
      </c>
      <c r="R25" s="68">
        <f t="shared" si="4"/>
        <v>0.28247341405764165</v>
      </c>
      <c r="S25" s="66">
        <v>0</v>
      </c>
      <c r="T25" s="77">
        <v>35136050</v>
      </c>
      <c r="U25" s="68">
        <f t="shared" si="5"/>
        <v>0</v>
      </c>
      <c r="V25" s="66">
        <v>0</v>
      </c>
      <c r="W25" s="77">
        <v>75772000</v>
      </c>
      <c r="X25" s="68">
        <f t="shared" si="6"/>
        <v>0</v>
      </c>
      <c r="Y25" s="66">
        <v>12520050</v>
      </c>
      <c r="Z25" s="77">
        <v>35136050</v>
      </c>
      <c r="AA25" s="68">
        <f t="shared" si="7"/>
        <v>0.3563306063145971</v>
      </c>
      <c r="AB25" s="66">
        <v>114500000</v>
      </c>
      <c r="AC25" s="77">
        <v>96019000</v>
      </c>
      <c r="AD25" s="68">
        <f t="shared" si="8"/>
        <v>1.1924723231860361</v>
      </c>
      <c r="AE25" s="66">
        <v>105000000</v>
      </c>
      <c r="AF25" s="77">
        <v>191088533</v>
      </c>
      <c r="AG25" s="68">
        <f t="shared" si="9"/>
        <v>0.5494835213372014</v>
      </c>
    </row>
    <row r="26" spans="1:33" s="10" customFormat="1" ht="12.75">
      <c r="A26" s="17" t="s">
        <v>611</v>
      </c>
      <c r="B26" s="38" t="s">
        <v>471</v>
      </c>
      <c r="C26" s="51" t="s">
        <v>472</v>
      </c>
      <c r="D26" s="66">
        <v>0</v>
      </c>
      <c r="E26" s="77">
        <v>0</v>
      </c>
      <c r="F26" s="103">
        <f t="shared" si="0"/>
        <v>0</v>
      </c>
      <c r="G26" s="66">
        <v>0</v>
      </c>
      <c r="H26" s="77">
        <v>0</v>
      </c>
      <c r="I26" s="68">
        <f t="shared" si="1"/>
        <v>0</v>
      </c>
      <c r="J26" s="66">
        <v>0</v>
      </c>
      <c r="K26" s="77">
        <v>0</v>
      </c>
      <c r="L26" s="68">
        <f t="shared" si="2"/>
        <v>0</v>
      </c>
      <c r="M26" s="66">
        <v>0</v>
      </c>
      <c r="N26" s="77">
        <v>0</v>
      </c>
      <c r="O26" s="68">
        <f t="shared" si="3"/>
        <v>0</v>
      </c>
      <c r="P26" s="66">
        <v>0</v>
      </c>
      <c r="Q26" s="77">
        <v>0</v>
      </c>
      <c r="R26" s="68">
        <f t="shared" si="4"/>
        <v>0</v>
      </c>
      <c r="S26" s="66">
        <v>0</v>
      </c>
      <c r="T26" s="77">
        <v>0</v>
      </c>
      <c r="U26" s="68">
        <f t="shared" si="5"/>
        <v>0</v>
      </c>
      <c r="V26" s="66">
        <v>0</v>
      </c>
      <c r="W26" s="77">
        <v>0</v>
      </c>
      <c r="X26" s="68">
        <f t="shared" si="6"/>
        <v>0</v>
      </c>
      <c r="Y26" s="66">
        <v>0</v>
      </c>
      <c r="Z26" s="77">
        <v>0</v>
      </c>
      <c r="AA26" s="68">
        <f t="shared" si="7"/>
        <v>0</v>
      </c>
      <c r="AB26" s="66">
        <v>0</v>
      </c>
      <c r="AC26" s="77">
        <v>0</v>
      </c>
      <c r="AD26" s="68">
        <f t="shared" si="8"/>
        <v>0</v>
      </c>
      <c r="AE26" s="66">
        <v>0</v>
      </c>
      <c r="AF26" s="77">
        <v>0</v>
      </c>
      <c r="AG26" s="68">
        <f t="shared" si="9"/>
        <v>0</v>
      </c>
    </row>
    <row r="27" spans="1:33" s="10" customFormat="1" ht="12.75">
      <c r="A27" s="17" t="s">
        <v>612</v>
      </c>
      <c r="B27" s="38" t="s">
        <v>580</v>
      </c>
      <c r="C27" s="51" t="s">
        <v>581</v>
      </c>
      <c r="D27" s="66">
        <v>272423029</v>
      </c>
      <c r="E27" s="77">
        <v>457770028</v>
      </c>
      <c r="F27" s="103">
        <f t="shared" si="0"/>
        <v>0.5951089244313741</v>
      </c>
      <c r="G27" s="66">
        <v>64952457</v>
      </c>
      <c r="H27" s="77">
        <v>214715954</v>
      </c>
      <c r="I27" s="68">
        <f t="shared" si="1"/>
        <v>0.30250410269932715</v>
      </c>
      <c r="J27" s="66">
        <v>64952457</v>
      </c>
      <c r="K27" s="77">
        <v>168499154</v>
      </c>
      <c r="L27" s="68">
        <f t="shared" si="2"/>
        <v>0.38547645764441046</v>
      </c>
      <c r="M27" s="66">
        <v>64952457</v>
      </c>
      <c r="N27" s="77">
        <v>272423029</v>
      </c>
      <c r="O27" s="68">
        <f t="shared" si="3"/>
        <v>0.23842498645736737</v>
      </c>
      <c r="P27" s="66">
        <v>0</v>
      </c>
      <c r="Q27" s="77">
        <v>0</v>
      </c>
      <c r="R27" s="68">
        <f t="shared" si="4"/>
        <v>0</v>
      </c>
      <c r="S27" s="66">
        <v>0</v>
      </c>
      <c r="T27" s="77">
        <v>0</v>
      </c>
      <c r="U27" s="68">
        <f t="shared" si="5"/>
        <v>0</v>
      </c>
      <c r="V27" s="66">
        <v>0</v>
      </c>
      <c r="W27" s="77">
        <v>365755000</v>
      </c>
      <c r="X27" s="68">
        <f t="shared" si="6"/>
        <v>0</v>
      </c>
      <c r="Y27" s="66">
        <v>0</v>
      </c>
      <c r="Z27" s="77">
        <v>0</v>
      </c>
      <c r="AA27" s="68">
        <f t="shared" si="7"/>
        <v>0</v>
      </c>
      <c r="AB27" s="66">
        <v>0</v>
      </c>
      <c r="AC27" s="77">
        <v>0</v>
      </c>
      <c r="AD27" s="68">
        <f t="shared" si="8"/>
        <v>0</v>
      </c>
      <c r="AE27" s="66">
        <v>26500000</v>
      </c>
      <c r="AF27" s="77">
        <v>214715954</v>
      </c>
      <c r="AG27" s="68">
        <f t="shared" si="9"/>
        <v>0.1234188680734921</v>
      </c>
    </row>
    <row r="28" spans="1:33" s="34" customFormat="1" ht="12.75">
      <c r="A28" s="39"/>
      <c r="B28" s="40" t="s">
        <v>664</v>
      </c>
      <c r="C28" s="56"/>
      <c r="D28" s="69">
        <f>SUM(D22:D27)</f>
        <v>782588729</v>
      </c>
      <c r="E28" s="78">
        <f>SUM(E22:E27)</f>
        <v>1176923728</v>
      </c>
      <c r="F28" s="104">
        <f t="shared" si="0"/>
        <v>0.6649443038504191</v>
      </c>
      <c r="G28" s="69">
        <f>SUM(G22:G27)</f>
        <v>273478662</v>
      </c>
      <c r="H28" s="78">
        <f>SUM(H22:H27)</f>
        <v>810687373</v>
      </c>
      <c r="I28" s="71">
        <f t="shared" si="1"/>
        <v>0.33734170669018176</v>
      </c>
      <c r="J28" s="69">
        <f>SUM(J22:J27)</f>
        <v>273478662</v>
      </c>
      <c r="K28" s="78">
        <f>SUM(K22:K27)</f>
        <v>659269758</v>
      </c>
      <c r="L28" s="71">
        <f t="shared" si="2"/>
        <v>0.41482057789157684</v>
      </c>
      <c r="M28" s="69">
        <f>SUM(M22:M27)</f>
        <v>273478662</v>
      </c>
      <c r="N28" s="78">
        <f>SUM(N22:N27)</f>
        <v>782588729</v>
      </c>
      <c r="O28" s="71">
        <f t="shared" si="3"/>
        <v>0.3494538725972375</v>
      </c>
      <c r="P28" s="69">
        <f>SUM(P22:P27)</f>
        <v>61019690</v>
      </c>
      <c r="Q28" s="78">
        <f>SUM(Q22:Q27)</f>
        <v>156029630</v>
      </c>
      <c r="R28" s="71">
        <f t="shared" si="4"/>
        <v>0.39107757930336695</v>
      </c>
      <c r="S28" s="69">
        <f>SUM(S22:S27)</f>
        <v>0</v>
      </c>
      <c r="T28" s="78">
        <f>SUM(T22:T27)</f>
        <v>156029630</v>
      </c>
      <c r="U28" s="71">
        <f t="shared" si="5"/>
        <v>0</v>
      </c>
      <c r="V28" s="69">
        <f>SUM(V22:V27)</f>
        <v>0</v>
      </c>
      <c r="W28" s="78">
        <f>SUM(W22:W27)</f>
        <v>747217300</v>
      </c>
      <c r="X28" s="71">
        <f t="shared" si="6"/>
        <v>0</v>
      </c>
      <c r="Y28" s="69">
        <f>SUM(Y22:Y27)</f>
        <v>101132103</v>
      </c>
      <c r="Z28" s="78">
        <f>SUM(Z22:Z27)</f>
        <v>156029630</v>
      </c>
      <c r="AA28" s="71">
        <f t="shared" si="7"/>
        <v>0.6481596027626291</v>
      </c>
      <c r="AB28" s="69">
        <f>SUM(AB22:AB27)</f>
        <v>165662681</v>
      </c>
      <c r="AC28" s="78">
        <f>SUM(AC22:AC27)</f>
        <v>279040755</v>
      </c>
      <c r="AD28" s="71">
        <f t="shared" si="8"/>
        <v>0.5936863272893596</v>
      </c>
      <c r="AE28" s="69">
        <f>SUM(AE22:AE27)</f>
        <v>259056086</v>
      </c>
      <c r="AF28" s="78">
        <f>SUM(AF22:AF27)</f>
        <v>810687373</v>
      </c>
      <c r="AG28" s="71">
        <f t="shared" si="9"/>
        <v>0.31955115452377963</v>
      </c>
    </row>
    <row r="29" spans="1:33" s="10" customFormat="1" ht="12.75">
      <c r="A29" s="17" t="s">
        <v>611</v>
      </c>
      <c r="B29" s="38" t="s">
        <v>473</v>
      </c>
      <c r="C29" s="51" t="s">
        <v>474</v>
      </c>
      <c r="D29" s="66">
        <v>93203500</v>
      </c>
      <c r="E29" s="77">
        <v>138482800</v>
      </c>
      <c r="F29" s="103">
        <f t="shared" si="0"/>
        <v>0.6730330409263822</v>
      </c>
      <c r="G29" s="66">
        <v>33152176</v>
      </c>
      <c r="H29" s="77">
        <v>112709146</v>
      </c>
      <c r="I29" s="68">
        <f t="shared" si="1"/>
        <v>0.29413918192583943</v>
      </c>
      <c r="J29" s="66">
        <v>33152176</v>
      </c>
      <c r="K29" s="77">
        <v>80607146</v>
      </c>
      <c r="L29" s="68">
        <f t="shared" si="2"/>
        <v>0.41128085591815894</v>
      </c>
      <c r="M29" s="66">
        <v>33152176</v>
      </c>
      <c r="N29" s="77">
        <v>93203500</v>
      </c>
      <c r="O29" s="68">
        <f t="shared" si="3"/>
        <v>0.35569668521031933</v>
      </c>
      <c r="P29" s="66">
        <v>222000</v>
      </c>
      <c r="Q29" s="77">
        <v>23154000</v>
      </c>
      <c r="R29" s="68">
        <f t="shared" si="4"/>
        <v>0.009587976159626846</v>
      </c>
      <c r="S29" s="66">
        <v>0</v>
      </c>
      <c r="T29" s="77">
        <v>23154000</v>
      </c>
      <c r="U29" s="68">
        <f t="shared" si="5"/>
        <v>0</v>
      </c>
      <c r="V29" s="66">
        <v>0</v>
      </c>
      <c r="W29" s="77">
        <v>122298092</v>
      </c>
      <c r="X29" s="68">
        <f t="shared" si="6"/>
        <v>0</v>
      </c>
      <c r="Y29" s="66">
        <v>23154000</v>
      </c>
      <c r="Z29" s="77">
        <v>23154000</v>
      </c>
      <c r="AA29" s="68">
        <f t="shared" si="7"/>
        <v>1</v>
      </c>
      <c r="AB29" s="66">
        <v>11263610</v>
      </c>
      <c r="AC29" s="77">
        <v>54904000</v>
      </c>
      <c r="AD29" s="68">
        <f t="shared" si="8"/>
        <v>0.20515099082034097</v>
      </c>
      <c r="AE29" s="66">
        <v>36670155</v>
      </c>
      <c r="AF29" s="77">
        <v>112709146</v>
      </c>
      <c r="AG29" s="68">
        <f t="shared" si="9"/>
        <v>0.3253520792358767</v>
      </c>
    </row>
    <row r="30" spans="1:33" s="10" customFormat="1" ht="12.75">
      <c r="A30" s="17" t="s">
        <v>611</v>
      </c>
      <c r="B30" s="38" t="s">
        <v>93</v>
      </c>
      <c r="C30" s="51" t="s">
        <v>94</v>
      </c>
      <c r="D30" s="66">
        <v>798969015</v>
      </c>
      <c r="E30" s="77">
        <v>798969015</v>
      </c>
      <c r="F30" s="103">
        <f t="shared" si="0"/>
        <v>1</v>
      </c>
      <c r="G30" s="66">
        <v>244997982</v>
      </c>
      <c r="H30" s="77">
        <v>788795514</v>
      </c>
      <c r="I30" s="68">
        <f t="shared" si="1"/>
        <v>0.31059758537115617</v>
      </c>
      <c r="J30" s="66">
        <v>244997982</v>
      </c>
      <c r="K30" s="77">
        <v>516902047</v>
      </c>
      <c r="L30" s="68">
        <f t="shared" si="2"/>
        <v>0.4739737120832102</v>
      </c>
      <c r="M30" s="66">
        <v>244997982</v>
      </c>
      <c r="N30" s="77">
        <v>798969015</v>
      </c>
      <c r="O30" s="68">
        <f t="shared" si="3"/>
        <v>0.3066426574752714</v>
      </c>
      <c r="P30" s="66">
        <v>84765201</v>
      </c>
      <c r="Q30" s="77">
        <v>118956201</v>
      </c>
      <c r="R30" s="68">
        <f t="shared" si="4"/>
        <v>0.7125748829184617</v>
      </c>
      <c r="S30" s="66">
        <v>35951766</v>
      </c>
      <c r="T30" s="77">
        <v>118956201</v>
      </c>
      <c r="U30" s="68">
        <f t="shared" si="5"/>
        <v>0.30222691795613077</v>
      </c>
      <c r="V30" s="66">
        <v>35951766</v>
      </c>
      <c r="W30" s="77">
        <v>904426911</v>
      </c>
      <c r="X30" s="68">
        <f t="shared" si="6"/>
        <v>0.039750880433499176</v>
      </c>
      <c r="Y30" s="66">
        <v>90242766</v>
      </c>
      <c r="Z30" s="77">
        <v>118956201</v>
      </c>
      <c r="AA30" s="68">
        <f t="shared" si="7"/>
        <v>0.7586217888716873</v>
      </c>
      <c r="AB30" s="66">
        <v>177260000</v>
      </c>
      <c r="AC30" s="77">
        <v>574131041</v>
      </c>
      <c r="AD30" s="68">
        <f t="shared" si="8"/>
        <v>0.3087448462832721</v>
      </c>
      <c r="AE30" s="66">
        <v>42887785</v>
      </c>
      <c r="AF30" s="77">
        <v>788795514</v>
      </c>
      <c r="AG30" s="68">
        <f t="shared" si="9"/>
        <v>0.054371233404352244</v>
      </c>
    </row>
    <row r="31" spans="1:33" s="10" customFormat="1" ht="12.75">
      <c r="A31" s="17" t="s">
        <v>611</v>
      </c>
      <c r="B31" s="38" t="s">
        <v>95</v>
      </c>
      <c r="C31" s="51" t="s">
        <v>96</v>
      </c>
      <c r="D31" s="66">
        <v>1632899064</v>
      </c>
      <c r="E31" s="77">
        <v>1939899064</v>
      </c>
      <c r="F31" s="103">
        <f t="shared" si="0"/>
        <v>0.8417443434572429</v>
      </c>
      <c r="G31" s="66">
        <v>380555000</v>
      </c>
      <c r="H31" s="77">
        <v>1831543921</v>
      </c>
      <c r="I31" s="68">
        <f t="shared" si="1"/>
        <v>0.2077782550757624</v>
      </c>
      <c r="J31" s="66">
        <v>380555000</v>
      </c>
      <c r="K31" s="77">
        <v>1335263404</v>
      </c>
      <c r="L31" s="68">
        <f t="shared" si="2"/>
        <v>0.28500369205056114</v>
      </c>
      <c r="M31" s="66">
        <v>380555000</v>
      </c>
      <c r="N31" s="77">
        <v>1632899064</v>
      </c>
      <c r="O31" s="68">
        <f t="shared" si="3"/>
        <v>0.23305482156856697</v>
      </c>
      <c r="P31" s="66">
        <v>97831400</v>
      </c>
      <c r="Q31" s="77">
        <v>206159400</v>
      </c>
      <c r="R31" s="68">
        <f t="shared" si="4"/>
        <v>0.47454251419047594</v>
      </c>
      <c r="S31" s="66">
        <v>0</v>
      </c>
      <c r="T31" s="77">
        <v>206159400</v>
      </c>
      <c r="U31" s="68">
        <f t="shared" si="5"/>
        <v>0</v>
      </c>
      <c r="V31" s="66">
        <v>0</v>
      </c>
      <c r="W31" s="77">
        <v>277942000</v>
      </c>
      <c r="X31" s="68">
        <f t="shared" si="6"/>
        <v>0</v>
      </c>
      <c r="Y31" s="66">
        <v>152578000</v>
      </c>
      <c r="Z31" s="77">
        <v>206159400</v>
      </c>
      <c r="AA31" s="68">
        <f t="shared" si="7"/>
        <v>0.7400972257389186</v>
      </c>
      <c r="AB31" s="66">
        <v>0</v>
      </c>
      <c r="AC31" s="77">
        <v>907466163</v>
      </c>
      <c r="AD31" s="68">
        <f t="shared" si="8"/>
        <v>0</v>
      </c>
      <c r="AE31" s="66">
        <v>509019000</v>
      </c>
      <c r="AF31" s="77">
        <v>1831543921</v>
      </c>
      <c r="AG31" s="68">
        <f t="shared" si="9"/>
        <v>0.2779179872039771</v>
      </c>
    </row>
    <row r="32" spans="1:33" s="10" customFormat="1" ht="12.75">
      <c r="A32" s="17" t="s">
        <v>611</v>
      </c>
      <c r="B32" s="38" t="s">
        <v>475</v>
      </c>
      <c r="C32" s="51" t="s">
        <v>476</v>
      </c>
      <c r="D32" s="66">
        <v>139482176</v>
      </c>
      <c r="E32" s="77">
        <v>210561176</v>
      </c>
      <c r="F32" s="103">
        <f t="shared" si="0"/>
        <v>0.6624306467589258</v>
      </c>
      <c r="G32" s="66">
        <v>64269366</v>
      </c>
      <c r="H32" s="77">
        <v>247751858</v>
      </c>
      <c r="I32" s="68">
        <f t="shared" si="1"/>
        <v>0.2594102281162307</v>
      </c>
      <c r="J32" s="66">
        <v>64269366</v>
      </c>
      <c r="K32" s="77">
        <v>205828926</v>
      </c>
      <c r="L32" s="68">
        <f t="shared" si="2"/>
        <v>0.3122465206858243</v>
      </c>
      <c r="M32" s="66">
        <v>64269366</v>
      </c>
      <c r="N32" s="77">
        <v>139482176</v>
      </c>
      <c r="O32" s="68">
        <f t="shared" si="3"/>
        <v>0.4607711740889388</v>
      </c>
      <c r="P32" s="66">
        <v>3342800</v>
      </c>
      <c r="Q32" s="77">
        <v>50274800</v>
      </c>
      <c r="R32" s="68">
        <f t="shared" si="4"/>
        <v>0.066490567839156</v>
      </c>
      <c r="S32" s="66">
        <v>0</v>
      </c>
      <c r="T32" s="77">
        <v>50274800</v>
      </c>
      <c r="U32" s="68">
        <f t="shared" si="5"/>
        <v>0</v>
      </c>
      <c r="V32" s="66">
        <v>0</v>
      </c>
      <c r="W32" s="77">
        <v>0</v>
      </c>
      <c r="X32" s="68">
        <f t="shared" si="6"/>
        <v>0</v>
      </c>
      <c r="Y32" s="66">
        <v>41112000</v>
      </c>
      <c r="Z32" s="77">
        <v>50274800</v>
      </c>
      <c r="AA32" s="68">
        <f t="shared" si="7"/>
        <v>0.8177456697987858</v>
      </c>
      <c r="AB32" s="66">
        <v>72500000</v>
      </c>
      <c r="AC32" s="77">
        <v>90340664</v>
      </c>
      <c r="AD32" s="68">
        <f t="shared" si="8"/>
        <v>0.8025179004661732</v>
      </c>
      <c r="AE32" s="66">
        <v>40000000</v>
      </c>
      <c r="AF32" s="77">
        <v>247751858</v>
      </c>
      <c r="AG32" s="68">
        <f t="shared" si="9"/>
        <v>0.161451866891751</v>
      </c>
    </row>
    <row r="33" spans="1:33" s="10" customFormat="1" ht="12.75">
      <c r="A33" s="17" t="s">
        <v>612</v>
      </c>
      <c r="B33" s="38" t="s">
        <v>584</v>
      </c>
      <c r="C33" s="51" t="s">
        <v>585</v>
      </c>
      <c r="D33" s="66">
        <v>95517574</v>
      </c>
      <c r="E33" s="77">
        <v>254224574</v>
      </c>
      <c r="F33" s="103">
        <f t="shared" si="0"/>
        <v>0.37572124715213406</v>
      </c>
      <c r="G33" s="66">
        <v>66781850</v>
      </c>
      <c r="H33" s="77">
        <v>248920374</v>
      </c>
      <c r="I33" s="68">
        <f t="shared" si="1"/>
        <v>0.26828599413883253</v>
      </c>
      <c r="J33" s="66">
        <v>66781850</v>
      </c>
      <c r="K33" s="77">
        <v>248920374</v>
      </c>
      <c r="L33" s="68">
        <f t="shared" si="2"/>
        <v>0.26828599413883253</v>
      </c>
      <c r="M33" s="66">
        <v>66781850</v>
      </c>
      <c r="N33" s="77">
        <v>95517574</v>
      </c>
      <c r="O33" s="68">
        <f t="shared" si="3"/>
        <v>0.6991577277705985</v>
      </c>
      <c r="P33" s="66">
        <v>0</v>
      </c>
      <c r="Q33" s="77">
        <v>5304200</v>
      </c>
      <c r="R33" s="68">
        <f t="shared" si="4"/>
        <v>0</v>
      </c>
      <c r="S33" s="66">
        <v>0</v>
      </c>
      <c r="T33" s="77">
        <v>5304200</v>
      </c>
      <c r="U33" s="68">
        <f t="shared" si="5"/>
        <v>0</v>
      </c>
      <c r="V33" s="66">
        <v>0</v>
      </c>
      <c r="W33" s="77">
        <v>4297700</v>
      </c>
      <c r="X33" s="68">
        <f t="shared" si="6"/>
        <v>0</v>
      </c>
      <c r="Y33" s="66">
        <v>0</v>
      </c>
      <c r="Z33" s="77">
        <v>5304200</v>
      </c>
      <c r="AA33" s="68">
        <f t="shared" si="7"/>
        <v>0</v>
      </c>
      <c r="AB33" s="66">
        <v>0</v>
      </c>
      <c r="AC33" s="77">
        <v>0</v>
      </c>
      <c r="AD33" s="68">
        <f t="shared" si="8"/>
        <v>0</v>
      </c>
      <c r="AE33" s="66">
        <v>4963000</v>
      </c>
      <c r="AF33" s="77">
        <v>248920374</v>
      </c>
      <c r="AG33" s="68">
        <f t="shared" si="9"/>
        <v>0.01993810277659313</v>
      </c>
    </row>
    <row r="34" spans="1:33" s="34" customFormat="1" ht="12.75">
      <c r="A34" s="39"/>
      <c r="B34" s="40" t="s">
        <v>665</v>
      </c>
      <c r="C34" s="56"/>
      <c r="D34" s="69">
        <f>SUM(D29:D33)</f>
        <v>2760071329</v>
      </c>
      <c r="E34" s="78">
        <f>SUM(E29:E33)</f>
        <v>3342136629</v>
      </c>
      <c r="F34" s="104">
        <f t="shared" si="0"/>
        <v>0.8258403636316449</v>
      </c>
      <c r="G34" s="69">
        <f>SUM(G29:G33)</f>
        <v>789756374</v>
      </c>
      <c r="H34" s="78">
        <f>SUM(H29:H33)</f>
        <v>3229720813</v>
      </c>
      <c r="I34" s="71">
        <f t="shared" si="1"/>
        <v>0.24452775324143783</v>
      </c>
      <c r="J34" s="69">
        <f>SUM(J29:J33)</f>
        <v>789756374</v>
      </c>
      <c r="K34" s="78">
        <f>SUM(K29:K33)</f>
        <v>2387521897</v>
      </c>
      <c r="L34" s="71">
        <f t="shared" si="2"/>
        <v>0.3307849762518848</v>
      </c>
      <c r="M34" s="69">
        <f>SUM(M29:M33)</f>
        <v>789756374</v>
      </c>
      <c r="N34" s="78">
        <f>SUM(N29:N33)</f>
        <v>2760071329</v>
      </c>
      <c r="O34" s="71">
        <f t="shared" si="3"/>
        <v>0.28613621890929036</v>
      </c>
      <c r="P34" s="69">
        <f>SUM(P29:P33)</f>
        <v>186161401</v>
      </c>
      <c r="Q34" s="78">
        <f>SUM(Q29:Q33)</f>
        <v>403848601</v>
      </c>
      <c r="R34" s="71">
        <f t="shared" si="4"/>
        <v>0.46096829489821606</v>
      </c>
      <c r="S34" s="69">
        <f>SUM(S29:S33)</f>
        <v>35951766</v>
      </c>
      <c r="T34" s="78">
        <f>SUM(T29:T33)</f>
        <v>403848601</v>
      </c>
      <c r="U34" s="71">
        <f t="shared" si="5"/>
        <v>0.08902288112668243</v>
      </c>
      <c r="V34" s="69">
        <f>SUM(V29:V33)</f>
        <v>35951766</v>
      </c>
      <c r="W34" s="78">
        <f>SUM(W29:W33)</f>
        <v>1308964703</v>
      </c>
      <c r="X34" s="71">
        <f t="shared" si="6"/>
        <v>0.027465802490779616</v>
      </c>
      <c r="Y34" s="69">
        <f>SUM(Y29:Y33)</f>
        <v>307086766</v>
      </c>
      <c r="Z34" s="78">
        <f>SUM(Z29:Z33)</f>
        <v>403848601</v>
      </c>
      <c r="AA34" s="71">
        <f t="shared" si="7"/>
        <v>0.7604007175946612</v>
      </c>
      <c r="AB34" s="69">
        <f>SUM(AB29:AB33)</f>
        <v>261023610</v>
      </c>
      <c r="AC34" s="78">
        <f>SUM(AC29:AC33)</f>
        <v>1626841868</v>
      </c>
      <c r="AD34" s="71">
        <f t="shared" si="8"/>
        <v>0.16044805284049893</v>
      </c>
      <c r="AE34" s="69">
        <f>SUM(AE29:AE33)</f>
        <v>633539940</v>
      </c>
      <c r="AF34" s="78">
        <f>SUM(AF29:AF33)</f>
        <v>3229720813</v>
      </c>
      <c r="AG34" s="71">
        <f t="shared" si="9"/>
        <v>0.19615935143679553</v>
      </c>
    </row>
    <row r="35" spans="1:33" s="34" customFormat="1" ht="12.75">
      <c r="A35" s="39"/>
      <c r="B35" s="40" t="s">
        <v>666</v>
      </c>
      <c r="C35" s="56"/>
      <c r="D35" s="69">
        <f>SUM(D8:D13,D15:D20,D22:D27,D29:D33)</f>
        <v>8003725714</v>
      </c>
      <c r="E35" s="78">
        <f>SUM(E8:E13,E15:E20,E22:E27,E29:E33)</f>
        <v>10665894274</v>
      </c>
      <c r="F35" s="104">
        <f t="shared" si="0"/>
        <v>0.750403623774004</v>
      </c>
      <c r="G35" s="69">
        <f>SUM(G8:G13,G15:G20,G22:G27,G29:G33)</f>
        <v>2464125704</v>
      </c>
      <c r="H35" s="78">
        <f>SUM(H8:H13,H15:H20,H22:H27,H29:H33)</f>
        <v>9621037506</v>
      </c>
      <c r="I35" s="71">
        <f t="shared" si="1"/>
        <v>0.2561185009894504</v>
      </c>
      <c r="J35" s="69">
        <f>SUM(J8:J13,J15:J20,J22:J27,J29:J33)</f>
        <v>2464125704</v>
      </c>
      <c r="K35" s="78">
        <f>SUM(K8:K13,K15:K20,K22:K27,K29:K33)</f>
        <v>6819742747</v>
      </c>
      <c r="L35" s="71">
        <f t="shared" si="2"/>
        <v>0.3613223834702515</v>
      </c>
      <c r="M35" s="69">
        <f>SUM(M8:M13,M15:M20,M22:M27,M29:M33)</f>
        <v>2464125704</v>
      </c>
      <c r="N35" s="78">
        <f>SUM(N8:N13,N15:N20,N22:N27,N29:N33)</f>
        <v>8003725714</v>
      </c>
      <c r="O35" s="71">
        <f t="shared" si="3"/>
        <v>0.3078723324675891</v>
      </c>
      <c r="P35" s="69">
        <f>SUM(P8:P13,P15:P20,P22:P27,P29:P33)</f>
        <v>557164531</v>
      </c>
      <c r="Q35" s="78">
        <f>SUM(Q8:Q13,Q15:Q20,Q22:Q27,Q29:Q33)</f>
        <v>2085514111</v>
      </c>
      <c r="R35" s="71">
        <f t="shared" si="4"/>
        <v>0.26715931964269507</v>
      </c>
      <c r="S35" s="69">
        <f>SUM(S8:S13,S15:S20,S22:S27,S29:S33)</f>
        <v>174137766</v>
      </c>
      <c r="T35" s="78">
        <f>SUM(T8:T13,T15:T20,T22:T27,T29:T33)</f>
        <v>2085514111</v>
      </c>
      <c r="U35" s="71">
        <f t="shared" si="5"/>
        <v>0.08349872344738117</v>
      </c>
      <c r="V35" s="69">
        <f>SUM(V8:V13,V15:V20,V22:V27,V29:V33)</f>
        <v>174137766</v>
      </c>
      <c r="W35" s="78">
        <f>SUM(W8:W13,W15:W20,W22:W27,W29:W33)</f>
        <v>7722229095</v>
      </c>
      <c r="X35" s="71">
        <f t="shared" si="6"/>
        <v>0.022550194232485405</v>
      </c>
      <c r="Y35" s="69">
        <f>SUM(Y8:Y13,Y15:Y20,Y22:Y27,Y29:Y33)</f>
        <v>1670251566</v>
      </c>
      <c r="Z35" s="78">
        <f>SUM(Z8:Z13,Z15:Z20,Z22:Z27,Z29:Z33)</f>
        <v>2085514111</v>
      </c>
      <c r="AA35" s="71">
        <f t="shared" si="7"/>
        <v>0.8008824093734459</v>
      </c>
      <c r="AB35" s="69">
        <f>SUM(AB8:AB13,AB15:AB20,AB22:AB27,AB29:AB33)</f>
        <v>1390072762</v>
      </c>
      <c r="AC35" s="78">
        <f>SUM(AC8:AC13,AC15:AC20,AC22:AC27,AC29:AC33)</f>
        <v>4494754097</v>
      </c>
      <c r="AD35" s="71">
        <f t="shared" si="8"/>
        <v>0.3092655865040085</v>
      </c>
      <c r="AE35" s="69">
        <f>SUM(AE8:AE13,AE15:AE20,AE22:AE27,AE29:AE33)</f>
        <v>1795587935</v>
      </c>
      <c r="AF35" s="78">
        <f>SUM(AF8:AF13,AF15:AF20,AF22:AF27,AF29:AF33)</f>
        <v>9621037506</v>
      </c>
      <c r="AG35" s="71">
        <f t="shared" si="9"/>
        <v>0.1866314245090731</v>
      </c>
    </row>
    <row r="36" spans="1:33" s="10" customFormat="1" ht="12.75">
      <c r="A36" s="41"/>
      <c r="B36" s="42"/>
      <c r="C36" s="43"/>
      <c r="D36" s="97"/>
      <c r="E36" s="98"/>
      <c r="F36" s="110"/>
      <c r="G36" s="97"/>
      <c r="H36" s="98"/>
      <c r="I36" s="100"/>
      <c r="J36" s="97"/>
      <c r="K36" s="98"/>
      <c r="L36" s="100"/>
      <c r="M36" s="97"/>
      <c r="N36" s="98"/>
      <c r="O36" s="100"/>
      <c r="P36" s="97"/>
      <c r="Q36" s="98"/>
      <c r="R36" s="100"/>
      <c r="S36" s="97"/>
      <c r="T36" s="98"/>
      <c r="U36" s="100"/>
      <c r="V36" s="97"/>
      <c r="W36" s="98"/>
      <c r="X36" s="100"/>
      <c r="Y36" s="97"/>
      <c r="Z36" s="98"/>
      <c r="AA36" s="100"/>
      <c r="AB36" s="97"/>
      <c r="AC36" s="98"/>
      <c r="AD36" s="100"/>
      <c r="AE36" s="97"/>
      <c r="AF36" s="98"/>
      <c r="AG36" s="100"/>
    </row>
    <row r="37" spans="1:33" s="10" customFormat="1" ht="12.75">
      <c r="A37" s="26"/>
      <c r="B37" s="123" t="s">
        <v>46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</row>
    <row r="38" spans="1:33" ht="12.75">
      <c r="A38" s="2"/>
      <c r="B38" s="2"/>
      <c r="C38" s="5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.75">
      <c r="A39" s="2"/>
      <c r="B39" s="2"/>
      <c r="C39" s="5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.75">
      <c r="A40" s="2"/>
      <c r="B40" s="2"/>
      <c r="C40" s="5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.75">
      <c r="A41" s="2"/>
      <c r="B41" s="2"/>
      <c r="C41" s="5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.75">
      <c r="A42" s="2"/>
      <c r="B42" s="2"/>
      <c r="C42" s="5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.75">
      <c r="A43" s="2"/>
      <c r="B43" s="2"/>
      <c r="C43" s="5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.75">
      <c r="A44" s="2"/>
      <c r="B44" s="2"/>
      <c r="C44" s="5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.75">
      <c r="A45" s="2"/>
      <c r="B45" s="2"/>
      <c r="C45" s="5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.75">
      <c r="A46" s="2"/>
      <c r="B46" s="2"/>
      <c r="C46" s="5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.75">
      <c r="A47" s="2"/>
      <c r="B47" s="2"/>
      <c r="C47" s="5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.75">
      <c r="A48" s="2"/>
      <c r="B48" s="2"/>
      <c r="C48" s="5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.75">
      <c r="A49" s="2"/>
      <c r="B49" s="2"/>
      <c r="C49" s="5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.75">
      <c r="A50" s="2"/>
      <c r="B50" s="2"/>
      <c r="C50" s="5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.75">
      <c r="A51" s="2"/>
      <c r="B51" s="2"/>
      <c r="C51" s="5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>
      <c r="A52" s="2"/>
      <c r="B52" s="2"/>
      <c r="C52" s="5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.75">
      <c r="A53" s="2"/>
      <c r="B53" s="2"/>
      <c r="C53" s="5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.75">
      <c r="A54" s="2"/>
      <c r="B54" s="2"/>
      <c r="C54" s="5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.75">
      <c r="A55" s="2"/>
      <c r="B55" s="2"/>
      <c r="C55" s="5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.75">
      <c r="A56" s="2"/>
      <c r="B56" s="2"/>
      <c r="C56" s="5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.75">
      <c r="A57" s="2"/>
      <c r="B57" s="2"/>
      <c r="C57" s="5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.75">
      <c r="A58" s="2"/>
      <c r="B58" s="2"/>
      <c r="C58" s="5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.75">
      <c r="A59" s="2"/>
      <c r="B59" s="2"/>
      <c r="C59" s="5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.75">
      <c r="A60" s="2"/>
      <c r="B60" s="2"/>
      <c r="C60" s="5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.75">
      <c r="A61" s="2"/>
      <c r="B61" s="2"/>
      <c r="C61" s="5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.75">
      <c r="A62" s="2"/>
      <c r="B62" s="2"/>
      <c r="C62" s="5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.75">
      <c r="A63" s="2"/>
      <c r="B63" s="2"/>
      <c r="C63" s="5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.75">
      <c r="A64" s="2"/>
      <c r="B64" s="2"/>
      <c r="C64" s="5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.75">
      <c r="A65" s="2"/>
      <c r="B65" s="2"/>
      <c r="C65" s="5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.75">
      <c r="A66" s="2"/>
      <c r="B66" s="2"/>
      <c r="C66" s="5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.75">
      <c r="A67" s="2"/>
      <c r="B67" s="2"/>
      <c r="C67" s="5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.75">
      <c r="A68" s="2"/>
      <c r="B68" s="2"/>
      <c r="C68" s="5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.75">
      <c r="A69" s="2"/>
      <c r="B69" s="2"/>
      <c r="C69" s="5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.75">
      <c r="A70" s="2"/>
      <c r="B70" s="2"/>
      <c r="C70" s="5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.75">
      <c r="A71" s="2"/>
      <c r="B71" s="2"/>
      <c r="C71" s="5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.75">
      <c r="A72" s="2"/>
      <c r="B72" s="2"/>
      <c r="C72" s="5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.75">
      <c r="A73" s="2"/>
      <c r="B73" s="2"/>
      <c r="C73" s="5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.75">
      <c r="A74" s="2"/>
      <c r="B74" s="2"/>
      <c r="C74" s="5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.75">
      <c r="A75" s="2"/>
      <c r="B75" s="2"/>
      <c r="C75" s="5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.75">
      <c r="A76" s="2"/>
      <c r="B76" s="2"/>
      <c r="C76" s="5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.75">
      <c r="A77" s="2"/>
      <c r="B77" s="2"/>
      <c r="C77" s="5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.75">
      <c r="A78" s="2"/>
      <c r="B78" s="2"/>
      <c r="C78" s="5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.75">
      <c r="A79" s="2"/>
      <c r="B79" s="2"/>
      <c r="C79" s="5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.75">
      <c r="A80" s="2"/>
      <c r="B80" s="2"/>
      <c r="C80" s="5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.75">
      <c r="A81" s="2"/>
      <c r="B81" s="2"/>
      <c r="C81" s="5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.75">
      <c r="A82" s="2"/>
      <c r="B82" s="2"/>
      <c r="C82" s="5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</sheetData>
  <sheetProtection password="F954" sheet="1" objects="1" scenarios="1"/>
  <mergeCells count="3">
    <mergeCell ref="B2:AG2"/>
    <mergeCell ref="B37:AG37"/>
    <mergeCell ref="B3:AG3"/>
  </mergeCells>
  <printOptions horizontalCentered="1"/>
  <pageMargins left="0.03937007874015748" right="0.03937007874015748" top="0.31496062992125984" bottom="0.15748031496062992" header="0.31496062992125984" footer="0.15748031496062992"/>
  <pageSetup horizontalDpi="600" verticalDpi="600" orientation="portrait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55" customWidth="1"/>
    <col min="4" max="5" width="10.7109375" style="3" hidden="1" customWidth="1"/>
    <col min="6" max="6" width="8.7109375" style="3" customWidth="1"/>
    <col min="7" max="8" width="10.7109375" style="3" hidden="1" customWidth="1"/>
    <col min="9" max="9" width="8.7109375" style="3" customWidth="1"/>
    <col min="10" max="11" width="10.7109375" style="3" hidden="1" customWidth="1"/>
    <col min="12" max="12" width="8.7109375" style="3" customWidth="1"/>
    <col min="13" max="14" width="10.7109375" style="3" hidden="1" customWidth="1"/>
    <col min="15" max="15" width="8.7109375" style="3" customWidth="1"/>
    <col min="16" max="16" width="10.7109375" style="3" hidden="1" customWidth="1"/>
    <col min="17" max="17" width="11.7109375" style="3" hidden="1" customWidth="1"/>
    <col min="18" max="18" width="8.7109375" style="3" customWidth="1"/>
    <col min="19" max="20" width="10.7109375" style="3" hidden="1" customWidth="1"/>
    <col min="21" max="21" width="8.7109375" style="3" customWidth="1"/>
    <col min="22" max="23" width="10.7109375" style="3" hidden="1" customWidth="1"/>
    <col min="24" max="24" width="8.7109375" style="3" customWidth="1"/>
    <col min="25" max="26" width="10.7109375" style="3" hidden="1" customWidth="1"/>
    <col min="27" max="27" width="8.7109375" style="3" customWidth="1"/>
    <col min="28" max="29" width="10.7109375" style="3" hidden="1" customWidth="1"/>
    <col min="30" max="30" width="8.7109375" style="3" customWidth="1"/>
    <col min="31" max="32" width="10.7109375" style="3" hidden="1" customWidth="1"/>
    <col min="33" max="33" width="8.7109375" style="3" customWidth="1"/>
    <col min="34" max="16384" width="9.140625" style="3" customWidth="1"/>
  </cols>
  <sheetData>
    <row r="1" spans="1:33" ht="16.5">
      <c r="A1" s="1"/>
      <c r="B1" s="2"/>
      <c r="C1" s="5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6" ht="15.75" customHeight="1">
      <c r="A2" s="4"/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2"/>
      <c r="AI2" s="2"/>
      <c r="AJ2" s="2"/>
    </row>
    <row r="3" spans="1:33" ht="16.5">
      <c r="A3" s="5"/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</row>
    <row r="4" spans="1:33" s="10" customFormat="1" ht="81.75" customHeight="1">
      <c r="A4" s="7"/>
      <c r="B4" s="8" t="s">
        <v>680</v>
      </c>
      <c r="C4" s="9" t="s">
        <v>1</v>
      </c>
      <c r="D4" s="28" t="s">
        <v>2</v>
      </c>
      <c r="E4" s="29" t="s">
        <v>3</v>
      </c>
      <c r="F4" s="30" t="s">
        <v>4</v>
      </c>
      <c r="G4" s="29" t="s">
        <v>5</v>
      </c>
      <c r="H4" s="29" t="s">
        <v>6</v>
      </c>
      <c r="I4" s="30" t="s">
        <v>7</v>
      </c>
      <c r="J4" s="29" t="s">
        <v>8</v>
      </c>
      <c r="K4" s="29" t="s">
        <v>9</v>
      </c>
      <c r="L4" s="30" t="s">
        <v>10</v>
      </c>
      <c r="M4" s="29" t="s">
        <v>8</v>
      </c>
      <c r="N4" s="29" t="s">
        <v>2</v>
      </c>
      <c r="O4" s="30" t="s">
        <v>11</v>
      </c>
      <c r="P4" s="29" t="s">
        <v>12</v>
      </c>
      <c r="Q4" s="29" t="s">
        <v>13</v>
      </c>
      <c r="R4" s="30" t="s">
        <v>14</v>
      </c>
      <c r="S4" s="29" t="s">
        <v>15</v>
      </c>
      <c r="T4" s="29" t="s">
        <v>13</v>
      </c>
      <c r="U4" s="30" t="s">
        <v>16</v>
      </c>
      <c r="V4" s="29" t="s">
        <v>15</v>
      </c>
      <c r="W4" s="29" t="s">
        <v>17</v>
      </c>
      <c r="X4" s="30" t="s">
        <v>18</v>
      </c>
      <c r="Y4" s="29" t="s">
        <v>679</v>
      </c>
      <c r="Z4" s="29" t="s">
        <v>20</v>
      </c>
      <c r="AA4" s="30" t="s">
        <v>678</v>
      </c>
      <c r="AB4" s="29" t="s">
        <v>22</v>
      </c>
      <c r="AC4" s="29" t="s">
        <v>23</v>
      </c>
      <c r="AD4" s="30" t="s">
        <v>24</v>
      </c>
      <c r="AE4" s="29" t="s">
        <v>25</v>
      </c>
      <c r="AF4" s="29" t="s">
        <v>6</v>
      </c>
      <c r="AG4" s="30" t="s">
        <v>26</v>
      </c>
    </row>
    <row r="5" spans="1:33" s="10" customFormat="1" ht="12.75">
      <c r="A5" s="11"/>
      <c r="B5" s="36"/>
      <c r="C5" s="54"/>
      <c r="D5" s="60"/>
      <c r="E5" s="61"/>
      <c r="F5" s="101"/>
      <c r="G5" s="60"/>
      <c r="H5" s="61"/>
      <c r="I5" s="62"/>
      <c r="J5" s="60"/>
      <c r="K5" s="61"/>
      <c r="L5" s="62"/>
      <c r="M5" s="60"/>
      <c r="N5" s="61"/>
      <c r="O5" s="62"/>
      <c r="P5" s="60"/>
      <c r="Q5" s="61"/>
      <c r="R5" s="62"/>
      <c r="S5" s="60"/>
      <c r="T5" s="61"/>
      <c r="U5" s="62"/>
      <c r="V5" s="60"/>
      <c r="W5" s="61"/>
      <c r="X5" s="62"/>
      <c r="Y5" s="60"/>
      <c r="Z5" s="61"/>
      <c r="AA5" s="62"/>
      <c r="AB5" s="60"/>
      <c r="AC5" s="61"/>
      <c r="AD5" s="62"/>
      <c r="AE5" s="60"/>
      <c r="AF5" s="61"/>
      <c r="AG5" s="62"/>
    </row>
    <row r="6" spans="1:33" s="10" customFormat="1" ht="12.75">
      <c r="A6" s="14"/>
      <c r="B6" s="37" t="s">
        <v>667</v>
      </c>
      <c r="C6" s="54"/>
      <c r="D6" s="63"/>
      <c r="E6" s="64"/>
      <c r="F6" s="102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</row>
    <row r="7" spans="1:33" s="10" customFormat="1" ht="12.75">
      <c r="A7" s="14"/>
      <c r="B7" s="13"/>
      <c r="C7" s="54"/>
      <c r="D7" s="63"/>
      <c r="E7" s="64"/>
      <c r="F7" s="102"/>
      <c r="G7" s="63"/>
      <c r="H7" s="64"/>
      <c r="I7" s="65"/>
      <c r="J7" s="63"/>
      <c r="K7" s="64"/>
      <c r="L7" s="65"/>
      <c r="M7" s="63"/>
      <c r="N7" s="64"/>
      <c r="O7" s="65"/>
      <c r="P7" s="63"/>
      <c r="Q7" s="64"/>
      <c r="R7" s="65"/>
      <c r="S7" s="63"/>
      <c r="T7" s="64"/>
      <c r="U7" s="65"/>
      <c r="V7" s="63"/>
      <c r="W7" s="64"/>
      <c r="X7" s="65"/>
      <c r="Y7" s="63"/>
      <c r="Z7" s="64"/>
      <c r="AA7" s="65"/>
      <c r="AB7" s="63"/>
      <c r="AC7" s="64"/>
      <c r="AD7" s="65"/>
      <c r="AE7" s="63"/>
      <c r="AF7" s="64"/>
      <c r="AG7" s="65"/>
    </row>
    <row r="8" spans="1:33" s="10" customFormat="1" ht="12.75">
      <c r="A8" s="17" t="s">
        <v>609</v>
      </c>
      <c r="B8" s="38" t="s">
        <v>50</v>
      </c>
      <c r="C8" s="51" t="s">
        <v>51</v>
      </c>
      <c r="D8" s="66">
        <v>31377830757</v>
      </c>
      <c r="E8" s="77">
        <v>33275646545</v>
      </c>
      <c r="F8" s="103">
        <f>IF($E8=0,0,($N8/$E8))</f>
        <v>0.942966824538375</v>
      </c>
      <c r="G8" s="66">
        <v>7110070876</v>
      </c>
      <c r="H8" s="77">
        <v>30720927253</v>
      </c>
      <c r="I8" s="68">
        <f>IF($AF8=0,0,($M8/$AF8))</f>
        <v>0.23144063385344849</v>
      </c>
      <c r="J8" s="66">
        <v>7110070876</v>
      </c>
      <c r="K8" s="77">
        <v>24935051736</v>
      </c>
      <c r="L8" s="68">
        <f>IF($K8=0,0,($M8/$K8))</f>
        <v>0.28514361836012675</v>
      </c>
      <c r="M8" s="66">
        <v>7110070876</v>
      </c>
      <c r="N8" s="77">
        <v>31377830757</v>
      </c>
      <c r="O8" s="68">
        <f>IF($N8=0,0,($M8/$N8))</f>
        <v>0.22659536062459743</v>
      </c>
      <c r="P8" s="66">
        <v>2425367678</v>
      </c>
      <c r="Q8" s="77">
        <v>5089866927</v>
      </c>
      <c r="R8" s="68">
        <f>IF($T8=0,0,($P8/$T8))</f>
        <v>0.4765090547130526</v>
      </c>
      <c r="S8" s="66">
        <v>1357386488</v>
      </c>
      <c r="T8" s="77">
        <v>5089866927</v>
      </c>
      <c r="U8" s="68">
        <f>IF($T8=0,0,($V8/$T8))</f>
        <v>0.26668408181744985</v>
      </c>
      <c r="V8" s="66">
        <v>1357386488</v>
      </c>
      <c r="W8" s="77">
        <v>26414579</v>
      </c>
      <c r="X8" s="68">
        <f>IF($W8=0,0,($V8/$W8))</f>
        <v>51.38777672738983</v>
      </c>
      <c r="Y8" s="66">
        <v>3428671888</v>
      </c>
      <c r="Z8" s="77">
        <v>5089866927</v>
      </c>
      <c r="AA8" s="68">
        <f>IF($Z8=0,0,($Y8/$Z8))</f>
        <v>0.6736270195615667</v>
      </c>
      <c r="AB8" s="66">
        <v>3840680</v>
      </c>
      <c r="AC8" s="77">
        <v>11367151253</v>
      </c>
      <c r="AD8" s="68">
        <f>IF($AC8=0,0,($AB8/$AC8))</f>
        <v>0.0003378753316919553</v>
      </c>
      <c r="AE8" s="66">
        <v>3028783</v>
      </c>
      <c r="AF8" s="77">
        <v>30720927253</v>
      </c>
      <c r="AG8" s="68">
        <f>IF($AF8=0,0,($AE8/$AF8))</f>
        <v>9.85902207656909E-05</v>
      </c>
    </row>
    <row r="9" spans="1:33" s="34" customFormat="1" ht="12.75">
      <c r="A9" s="39"/>
      <c r="B9" s="40" t="s">
        <v>610</v>
      </c>
      <c r="C9" s="56"/>
      <c r="D9" s="69">
        <f>D8</f>
        <v>31377830757</v>
      </c>
      <c r="E9" s="78">
        <f>E8</f>
        <v>33275646545</v>
      </c>
      <c r="F9" s="104">
        <f>IF($E9=0,0,($N9/$E9))</f>
        <v>0.942966824538375</v>
      </c>
      <c r="G9" s="69">
        <f>G8</f>
        <v>7110070876</v>
      </c>
      <c r="H9" s="78">
        <f>H8</f>
        <v>30720927253</v>
      </c>
      <c r="I9" s="71">
        <f>IF($AF9=0,0,($M9/$AF9))</f>
        <v>0.23144063385344849</v>
      </c>
      <c r="J9" s="69">
        <f>J8</f>
        <v>7110070876</v>
      </c>
      <c r="K9" s="78">
        <f>K8</f>
        <v>24935051736</v>
      </c>
      <c r="L9" s="71">
        <f>IF($K9=0,0,($M9/$K9))</f>
        <v>0.28514361836012675</v>
      </c>
      <c r="M9" s="69">
        <f>M8</f>
        <v>7110070876</v>
      </c>
      <c r="N9" s="78">
        <f>N8</f>
        <v>31377830757</v>
      </c>
      <c r="O9" s="71">
        <f>IF($N9=0,0,($M9/$N9))</f>
        <v>0.22659536062459743</v>
      </c>
      <c r="P9" s="69">
        <f>P8</f>
        <v>2425367678</v>
      </c>
      <c r="Q9" s="78">
        <f>Q8</f>
        <v>5089866927</v>
      </c>
      <c r="R9" s="71">
        <f>IF($T9=0,0,($P9/$T9))</f>
        <v>0.4765090547130526</v>
      </c>
      <c r="S9" s="69">
        <f>S8</f>
        <v>1357386488</v>
      </c>
      <c r="T9" s="78">
        <f>T8</f>
        <v>5089866927</v>
      </c>
      <c r="U9" s="71">
        <f>IF($T9=0,0,($V9/$T9))</f>
        <v>0.26668408181744985</v>
      </c>
      <c r="V9" s="69">
        <f>V8</f>
        <v>1357386488</v>
      </c>
      <c r="W9" s="78">
        <f>W8</f>
        <v>26414579</v>
      </c>
      <c r="X9" s="71">
        <f>IF($W9=0,0,($V9/$W9))</f>
        <v>51.38777672738983</v>
      </c>
      <c r="Y9" s="69">
        <f>Y8</f>
        <v>3428671888</v>
      </c>
      <c r="Z9" s="78">
        <f>Z8</f>
        <v>5089866927</v>
      </c>
      <c r="AA9" s="71">
        <f>IF($Z9=0,0,($Y9/$Z9))</f>
        <v>0.6736270195615667</v>
      </c>
      <c r="AB9" s="69">
        <f>AB8</f>
        <v>3840680</v>
      </c>
      <c r="AC9" s="78">
        <f>AC8</f>
        <v>11367151253</v>
      </c>
      <c r="AD9" s="71">
        <f>IF($AC9=0,0,($AB9/$AC9))</f>
        <v>0.0003378753316919553</v>
      </c>
      <c r="AE9" s="69">
        <f>AE8</f>
        <v>3028783</v>
      </c>
      <c r="AF9" s="78">
        <f>AF8</f>
        <v>30720927253</v>
      </c>
      <c r="AG9" s="71">
        <f>IF($AF9=0,0,($AE9/$AF9))</f>
        <v>9.85902207656909E-05</v>
      </c>
    </row>
    <row r="10" spans="1:33" s="10" customFormat="1" ht="12.75">
      <c r="A10" s="17" t="s">
        <v>611</v>
      </c>
      <c r="B10" s="38" t="s">
        <v>477</v>
      </c>
      <c r="C10" s="51" t="s">
        <v>478</v>
      </c>
      <c r="D10" s="66">
        <v>157403471</v>
      </c>
      <c r="E10" s="77">
        <v>194576481</v>
      </c>
      <c r="F10" s="103">
        <f aca="true" t="shared" si="0" ref="F10:F44">IF($E10=0,0,($N10/$E10))</f>
        <v>0.8089542486894908</v>
      </c>
      <c r="G10" s="66">
        <v>62328784</v>
      </c>
      <c r="H10" s="77">
        <v>169947530</v>
      </c>
      <c r="I10" s="68">
        <f aca="true" t="shared" si="1" ref="I10:I44">IF($AF10=0,0,($M10/$AF10))</f>
        <v>0.36675310314895426</v>
      </c>
      <c r="J10" s="66">
        <v>62328784</v>
      </c>
      <c r="K10" s="77">
        <v>124197530</v>
      </c>
      <c r="L10" s="68">
        <f aca="true" t="shared" si="2" ref="L10:L44">IF($K10=0,0,($M10/$K10))</f>
        <v>0.5018520416629864</v>
      </c>
      <c r="M10" s="66">
        <v>62328784</v>
      </c>
      <c r="N10" s="77">
        <v>157403471</v>
      </c>
      <c r="O10" s="68">
        <f aca="true" t="shared" si="3" ref="O10:O44">IF($N10=0,0,($M10/$N10))</f>
        <v>0.395981000952641</v>
      </c>
      <c r="P10" s="66">
        <v>14152000</v>
      </c>
      <c r="Q10" s="77">
        <v>48835571</v>
      </c>
      <c r="R10" s="68">
        <f aca="true" t="shared" si="4" ref="R10:R44">IF($T10=0,0,($P10/$T10))</f>
        <v>0.2897887689282879</v>
      </c>
      <c r="S10" s="66">
        <v>9038000</v>
      </c>
      <c r="T10" s="77">
        <v>48835571</v>
      </c>
      <c r="U10" s="68">
        <f aca="true" t="shared" si="5" ref="U10:U44">IF($T10=0,0,($V10/$T10))</f>
        <v>0.18507001791788202</v>
      </c>
      <c r="V10" s="66">
        <v>9038000</v>
      </c>
      <c r="W10" s="77">
        <v>292522792</v>
      </c>
      <c r="X10" s="68">
        <f aca="true" t="shared" si="6" ref="X10:X44">IF($W10=0,0,($V10/$W10))</f>
        <v>0.03089673778308529</v>
      </c>
      <c r="Y10" s="66">
        <v>40753571</v>
      </c>
      <c r="Z10" s="77">
        <v>48835571</v>
      </c>
      <c r="AA10" s="68">
        <f aca="true" t="shared" si="7" ref="AA10:AA44">IF($Z10=0,0,($Y10/$Z10))</f>
        <v>0.8345058768740515</v>
      </c>
      <c r="AB10" s="66">
        <v>15294731</v>
      </c>
      <c r="AC10" s="77">
        <v>85035700</v>
      </c>
      <c r="AD10" s="68">
        <f aca="true" t="shared" si="8" ref="AD10:AD44">IF($AC10=0,0,($AB10/$AC10))</f>
        <v>0.17986246952750434</v>
      </c>
      <c r="AE10" s="66">
        <v>17538000</v>
      </c>
      <c r="AF10" s="77">
        <v>169947530</v>
      </c>
      <c r="AG10" s="68">
        <f aca="true" t="shared" si="9" ref="AG10:AG44">IF($AF10=0,0,($AE10/$AF10))</f>
        <v>0.10319655719621226</v>
      </c>
    </row>
    <row r="11" spans="1:33" s="10" customFormat="1" ht="12.75">
      <c r="A11" s="17" t="s">
        <v>611</v>
      </c>
      <c r="B11" s="38" t="s">
        <v>479</v>
      </c>
      <c r="C11" s="51" t="s">
        <v>480</v>
      </c>
      <c r="D11" s="66">
        <v>154951781</v>
      </c>
      <c r="E11" s="77">
        <v>181592765</v>
      </c>
      <c r="F11" s="103">
        <f t="shared" si="0"/>
        <v>0.8532927013914899</v>
      </c>
      <c r="G11" s="66">
        <v>52577128</v>
      </c>
      <c r="H11" s="77">
        <v>163577414</v>
      </c>
      <c r="I11" s="68">
        <f t="shared" si="1"/>
        <v>0.32142046211832154</v>
      </c>
      <c r="J11" s="66">
        <v>52577128</v>
      </c>
      <c r="K11" s="77">
        <v>125850876</v>
      </c>
      <c r="L11" s="68">
        <f t="shared" si="2"/>
        <v>0.41777323822521506</v>
      </c>
      <c r="M11" s="66">
        <v>52577128</v>
      </c>
      <c r="N11" s="77">
        <v>154951781</v>
      </c>
      <c r="O11" s="68">
        <f t="shared" si="3"/>
        <v>0.33931283435845117</v>
      </c>
      <c r="P11" s="66">
        <v>19932918</v>
      </c>
      <c r="Q11" s="77">
        <v>62797918</v>
      </c>
      <c r="R11" s="68">
        <f t="shared" si="4"/>
        <v>0.31741367603938714</v>
      </c>
      <c r="S11" s="66">
        <v>15000000</v>
      </c>
      <c r="T11" s="77">
        <v>62797918</v>
      </c>
      <c r="U11" s="68">
        <f t="shared" si="5"/>
        <v>0.2388614221254915</v>
      </c>
      <c r="V11" s="66">
        <v>15000000</v>
      </c>
      <c r="W11" s="77">
        <v>545904777</v>
      </c>
      <c r="X11" s="68">
        <f t="shared" si="6"/>
        <v>0.02747731954725137</v>
      </c>
      <c r="Y11" s="66">
        <v>45744000</v>
      </c>
      <c r="Z11" s="77">
        <v>62797918</v>
      </c>
      <c r="AA11" s="68">
        <f t="shared" si="7"/>
        <v>0.7284317929138988</v>
      </c>
      <c r="AB11" s="66">
        <v>22028923</v>
      </c>
      <c r="AC11" s="77">
        <v>56734107</v>
      </c>
      <c r="AD11" s="68">
        <f t="shared" si="8"/>
        <v>0.3882835945580319</v>
      </c>
      <c r="AE11" s="66">
        <v>3609726</v>
      </c>
      <c r="AF11" s="77">
        <v>163577414</v>
      </c>
      <c r="AG11" s="68">
        <f t="shared" si="9"/>
        <v>0.022067386393576315</v>
      </c>
    </row>
    <row r="12" spans="1:33" s="10" customFormat="1" ht="12.75">
      <c r="A12" s="17" t="s">
        <v>611</v>
      </c>
      <c r="B12" s="38" t="s">
        <v>481</v>
      </c>
      <c r="C12" s="51" t="s">
        <v>482</v>
      </c>
      <c r="D12" s="66">
        <v>154964729</v>
      </c>
      <c r="E12" s="77">
        <v>185293407</v>
      </c>
      <c r="F12" s="103">
        <f t="shared" si="0"/>
        <v>0.8363207925687286</v>
      </c>
      <c r="G12" s="66">
        <v>65443049</v>
      </c>
      <c r="H12" s="77">
        <v>171868961</v>
      </c>
      <c r="I12" s="68">
        <f t="shared" si="1"/>
        <v>0.3807729366560842</v>
      </c>
      <c r="J12" s="66">
        <v>65443049</v>
      </c>
      <c r="K12" s="77">
        <v>136570961</v>
      </c>
      <c r="L12" s="68">
        <f t="shared" si="2"/>
        <v>0.47918714579448557</v>
      </c>
      <c r="M12" s="66">
        <v>65443049</v>
      </c>
      <c r="N12" s="77">
        <v>154964729</v>
      </c>
      <c r="O12" s="68">
        <f t="shared" si="3"/>
        <v>0.4223093178835553</v>
      </c>
      <c r="P12" s="66">
        <v>21720400</v>
      </c>
      <c r="Q12" s="77">
        <v>36265519</v>
      </c>
      <c r="R12" s="68">
        <f t="shared" si="4"/>
        <v>0.598927041413636</v>
      </c>
      <c r="S12" s="66">
        <v>4000000</v>
      </c>
      <c r="T12" s="77">
        <v>36265519</v>
      </c>
      <c r="U12" s="68">
        <f t="shared" si="5"/>
        <v>0.11029760803919558</v>
      </c>
      <c r="V12" s="66">
        <v>4000000</v>
      </c>
      <c r="W12" s="77">
        <v>234004000</v>
      </c>
      <c r="X12" s="68">
        <f t="shared" si="6"/>
        <v>0.017093724893591563</v>
      </c>
      <c r="Y12" s="66">
        <v>28600119</v>
      </c>
      <c r="Z12" s="77">
        <v>36265519</v>
      </c>
      <c r="AA12" s="68">
        <f t="shared" si="7"/>
        <v>0.7886311788340875</v>
      </c>
      <c r="AB12" s="66">
        <v>32925000</v>
      </c>
      <c r="AC12" s="77">
        <v>90883000</v>
      </c>
      <c r="AD12" s="68">
        <f t="shared" si="8"/>
        <v>0.3622789740655568</v>
      </c>
      <c r="AE12" s="66">
        <v>18007000</v>
      </c>
      <c r="AF12" s="77">
        <v>171868961</v>
      </c>
      <c r="AG12" s="68">
        <f t="shared" si="9"/>
        <v>0.10477168125779267</v>
      </c>
    </row>
    <row r="13" spans="1:33" s="10" customFormat="1" ht="12.75">
      <c r="A13" s="17" t="s">
        <v>611</v>
      </c>
      <c r="B13" s="38" t="s">
        <v>483</v>
      </c>
      <c r="C13" s="51" t="s">
        <v>484</v>
      </c>
      <c r="D13" s="66">
        <v>549969689</v>
      </c>
      <c r="E13" s="77">
        <v>634637245</v>
      </c>
      <c r="F13" s="103">
        <f t="shared" si="0"/>
        <v>0.86658905277455</v>
      </c>
      <c r="G13" s="66">
        <v>173130791</v>
      </c>
      <c r="H13" s="77">
        <v>640355469</v>
      </c>
      <c r="I13" s="68">
        <f t="shared" si="1"/>
        <v>0.27036669378394895</v>
      </c>
      <c r="J13" s="66">
        <v>173130791</v>
      </c>
      <c r="K13" s="77">
        <v>463502469</v>
      </c>
      <c r="L13" s="68">
        <f t="shared" si="2"/>
        <v>0.3735272249434339</v>
      </c>
      <c r="M13" s="66">
        <v>173130791</v>
      </c>
      <c r="N13" s="77">
        <v>549969689</v>
      </c>
      <c r="O13" s="68">
        <f t="shared" si="3"/>
        <v>0.31480060531117743</v>
      </c>
      <c r="P13" s="66">
        <v>118591020</v>
      </c>
      <c r="Q13" s="77">
        <v>136571374</v>
      </c>
      <c r="R13" s="68">
        <f t="shared" si="4"/>
        <v>0.868344635677459</v>
      </c>
      <c r="S13" s="66">
        <v>15007328</v>
      </c>
      <c r="T13" s="77">
        <v>136571374</v>
      </c>
      <c r="U13" s="68">
        <f t="shared" si="5"/>
        <v>0.10988633679558646</v>
      </c>
      <c r="V13" s="66">
        <v>15007328</v>
      </c>
      <c r="W13" s="77">
        <v>0</v>
      </c>
      <c r="X13" s="68">
        <f t="shared" si="6"/>
        <v>0</v>
      </c>
      <c r="Y13" s="66">
        <v>75250628</v>
      </c>
      <c r="Z13" s="77">
        <v>136571374</v>
      </c>
      <c r="AA13" s="68">
        <f t="shared" si="7"/>
        <v>0.5509985423446059</v>
      </c>
      <c r="AB13" s="66">
        <v>0</v>
      </c>
      <c r="AC13" s="77">
        <v>365708681</v>
      </c>
      <c r="AD13" s="68">
        <f t="shared" si="8"/>
        <v>0</v>
      </c>
      <c r="AE13" s="66">
        <v>0</v>
      </c>
      <c r="AF13" s="77">
        <v>640355469</v>
      </c>
      <c r="AG13" s="68">
        <f t="shared" si="9"/>
        <v>0</v>
      </c>
    </row>
    <row r="14" spans="1:33" s="10" customFormat="1" ht="12.75">
      <c r="A14" s="17" t="s">
        <v>611</v>
      </c>
      <c r="B14" s="38" t="s">
        <v>485</v>
      </c>
      <c r="C14" s="51" t="s">
        <v>486</v>
      </c>
      <c r="D14" s="66">
        <v>333510558</v>
      </c>
      <c r="E14" s="77">
        <v>371354225</v>
      </c>
      <c r="F14" s="103">
        <f t="shared" si="0"/>
        <v>0.8980928061340894</v>
      </c>
      <c r="G14" s="66">
        <v>111599257</v>
      </c>
      <c r="H14" s="77">
        <v>416987464</v>
      </c>
      <c r="I14" s="68">
        <f t="shared" si="1"/>
        <v>0.26763216315778743</v>
      </c>
      <c r="J14" s="66">
        <v>111599257</v>
      </c>
      <c r="K14" s="77">
        <v>289488482</v>
      </c>
      <c r="L14" s="68">
        <f t="shared" si="2"/>
        <v>0.3855049991246284</v>
      </c>
      <c r="M14" s="66">
        <v>111599257</v>
      </c>
      <c r="N14" s="77">
        <v>333510558</v>
      </c>
      <c r="O14" s="68">
        <f t="shared" si="3"/>
        <v>0.3346198623193212</v>
      </c>
      <c r="P14" s="66">
        <v>84224657</v>
      </c>
      <c r="Q14" s="77">
        <v>96348657</v>
      </c>
      <c r="R14" s="68">
        <f t="shared" si="4"/>
        <v>0.8741653451381268</v>
      </c>
      <c r="S14" s="66">
        <v>43483858</v>
      </c>
      <c r="T14" s="77">
        <v>96348657</v>
      </c>
      <c r="U14" s="68">
        <f t="shared" si="5"/>
        <v>0.45131773865825653</v>
      </c>
      <c r="V14" s="66">
        <v>43483858</v>
      </c>
      <c r="W14" s="77">
        <v>1536041219</v>
      </c>
      <c r="X14" s="68">
        <f t="shared" si="6"/>
        <v>0.028309043704119505</v>
      </c>
      <c r="Y14" s="66">
        <v>71923253</v>
      </c>
      <c r="Z14" s="77">
        <v>96348657</v>
      </c>
      <c r="AA14" s="68">
        <f t="shared" si="7"/>
        <v>0.7464894191519452</v>
      </c>
      <c r="AB14" s="66">
        <v>32289643</v>
      </c>
      <c r="AC14" s="77">
        <v>212258821</v>
      </c>
      <c r="AD14" s="68">
        <f t="shared" si="8"/>
        <v>0.15212391573587417</v>
      </c>
      <c r="AE14" s="66">
        <v>38828758</v>
      </c>
      <c r="AF14" s="77">
        <v>416987464</v>
      </c>
      <c r="AG14" s="68">
        <f t="shared" si="9"/>
        <v>0.09311732690362126</v>
      </c>
    </row>
    <row r="15" spans="1:33" s="10" customFormat="1" ht="12.75">
      <c r="A15" s="17" t="s">
        <v>612</v>
      </c>
      <c r="B15" s="38" t="s">
        <v>520</v>
      </c>
      <c r="C15" s="51" t="s">
        <v>521</v>
      </c>
      <c r="D15" s="66">
        <v>156382390</v>
      </c>
      <c r="E15" s="77">
        <v>229394390</v>
      </c>
      <c r="F15" s="103">
        <f t="shared" si="0"/>
        <v>0.6817184587644013</v>
      </c>
      <c r="G15" s="66">
        <v>72751000</v>
      </c>
      <c r="H15" s="77">
        <v>273554860</v>
      </c>
      <c r="I15" s="68">
        <f t="shared" si="1"/>
        <v>0.2659466550877583</v>
      </c>
      <c r="J15" s="66">
        <v>72751000</v>
      </c>
      <c r="K15" s="77">
        <v>266054860</v>
      </c>
      <c r="L15" s="68">
        <f t="shared" si="2"/>
        <v>0.27344360482646324</v>
      </c>
      <c r="M15" s="66">
        <v>72751000</v>
      </c>
      <c r="N15" s="77">
        <v>156382390</v>
      </c>
      <c r="O15" s="68">
        <f t="shared" si="3"/>
        <v>0.4652122275404539</v>
      </c>
      <c r="P15" s="66">
        <v>25810300</v>
      </c>
      <c r="Q15" s="77">
        <v>30810300</v>
      </c>
      <c r="R15" s="68">
        <f t="shared" si="4"/>
        <v>0.8377166077577953</v>
      </c>
      <c r="S15" s="66">
        <v>0</v>
      </c>
      <c r="T15" s="77">
        <v>30810300</v>
      </c>
      <c r="U15" s="68">
        <f t="shared" si="5"/>
        <v>0</v>
      </c>
      <c r="V15" s="66">
        <v>0</v>
      </c>
      <c r="W15" s="77">
        <v>381828000</v>
      </c>
      <c r="X15" s="68">
        <f t="shared" si="6"/>
        <v>0</v>
      </c>
      <c r="Y15" s="66">
        <v>26900000</v>
      </c>
      <c r="Z15" s="77">
        <v>30810300</v>
      </c>
      <c r="AA15" s="68">
        <f t="shared" si="7"/>
        <v>0.8730846502630614</v>
      </c>
      <c r="AB15" s="66">
        <v>4000000</v>
      </c>
      <c r="AC15" s="77">
        <v>77500000</v>
      </c>
      <c r="AD15" s="68">
        <f t="shared" si="8"/>
        <v>0.05161290322580645</v>
      </c>
      <c r="AE15" s="66">
        <v>19693000</v>
      </c>
      <c r="AF15" s="77">
        <v>273554860</v>
      </c>
      <c r="AG15" s="68">
        <f t="shared" si="9"/>
        <v>0.07198921634951029</v>
      </c>
    </row>
    <row r="16" spans="1:33" s="34" customFormat="1" ht="12.75">
      <c r="A16" s="39"/>
      <c r="B16" s="40" t="s">
        <v>668</v>
      </c>
      <c r="C16" s="56"/>
      <c r="D16" s="69">
        <f>SUM(D10:D15)</f>
        <v>1507182618</v>
      </c>
      <c r="E16" s="78">
        <f>SUM(E10:E15)</f>
        <v>1796848513</v>
      </c>
      <c r="F16" s="104">
        <f t="shared" si="0"/>
        <v>0.8387922560503575</v>
      </c>
      <c r="G16" s="69">
        <f>SUM(G10:G15)</f>
        <v>537830009</v>
      </c>
      <c r="H16" s="78">
        <f>SUM(H10:H15)</f>
        <v>1836291698</v>
      </c>
      <c r="I16" s="71">
        <f t="shared" si="1"/>
        <v>0.29288920141923985</v>
      </c>
      <c r="J16" s="69">
        <f>SUM(J10:J15)</f>
        <v>537830009</v>
      </c>
      <c r="K16" s="78">
        <f>SUM(K10:K15)</f>
        <v>1405665178</v>
      </c>
      <c r="L16" s="71">
        <f t="shared" si="2"/>
        <v>0.3826160151204941</v>
      </c>
      <c r="M16" s="69">
        <f>SUM(M10:M15)</f>
        <v>537830009</v>
      </c>
      <c r="N16" s="78">
        <f>SUM(N10:N15)</f>
        <v>1507182618</v>
      </c>
      <c r="O16" s="71">
        <f t="shared" si="3"/>
        <v>0.3568446202714899</v>
      </c>
      <c r="P16" s="69">
        <f>SUM(P10:P15)</f>
        <v>284431295</v>
      </c>
      <c r="Q16" s="78">
        <f>SUM(Q10:Q15)</f>
        <v>411629339</v>
      </c>
      <c r="R16" s="71">
        <f t="shared" si="4"/>
        <v>0.690988877738863</v>
      </c>
      <c r="S16" s="69">
        <f>SUM(S10:S15)</f>
        <v>86529186</v>
      </c>
      <c r="T16" s="78">
        <f>SUM(T10:T15)</f>
        <v>411629339</v>
      </c>
      <c r="U16" s="71">
        <f t="shared" si="5"/>
        <v>0.21021141546958585</v>
      </c>
      <c r="V16" s="69">
        <f>SUM(V10:V15)</f>
        <v>86529186</v>
      </c>
      <c r="W16" s="78">
        <f>SUM(W10:W15)</f>
        <v>2990300788</v>
      </c>
      <c r="X16" s="71">
        <f t="shared" si="6"/>
        <v>0.02893661612478564</v>
      </c>
      <c r="Y16" s="69">
        <f>SUM(Y10:Y15)</f>
        <v>289171571</v>
      </c>
      <c r="Z16" s="78">
        <f>SUM(Z10:Z15)</f>
        <v>411629339</v>
      </c>
      <c r="AA16" s="71">
        <f t="shared" si="7"/>
        <v>0.7025047624217087</v>
      </c>
      <c r="AB16" s="69">
        <f>SUM(AB10:AB15)</f>
        <v>106538297</v>
      </c>
      <c r="AC16" s="78">
        <f>SUM(AC10:AC15)</f>
        <v>888120309</v>
      </c>
      <c r="AD16" s="71">
        <f t="shared" si="8"/>
        <v>0.11995930722489537</v>
      </c>
      <c r="AE16" s="69">
        <f>SUM(AE10:AE15)</f>
        <v>97676484</v>
      </c>
      <c r="AF16" s="78">
        <f>SUM(AF10:AF15)</f>
        <v>1836291698</v>
      </c>
      <c r="AG16" s="71">
        <f t="shared" si="9"/>
        <v>0.053192248326551006</v>
      </c>
    </row>
    <row r="17" spans="1:33" s="10" customFormat="1" ht="12.75">
      <c r="A17" s="17" t="s">
        <v>611</v>
      </c>
      <c r="B17" s="38" t="s">
        <v>487</v>
      </c>
      <c r="C17" s="51" t="s">
        <v>488</v>
      </c>
      <c r="D17" s="66">
        <v>298804245</v>
      </c>
      <c r="E17" s="77">
        <v>347535946</v>
      </c>
      <c r="F17" s="103">
        <f t="shared" si="0"/>
        <v>0.8597793938702387</v>
      </c>
      <c r="G17" s="66">
        <v>96698308</v>
      </c>
      <c r="H17" s="77">
        <v>287242033</v>
      </c>
      <c r="I17" s="68">
        <f t="shared" si="1"/>
        <v>0.33664400363020686</v>
      </c>
      <c r="J17" s="66">
        <v>96698308</v>
      </c>
      <c r="K17" s="77">
        <v>190926677</v>
      </c>
      <c r="L17" s="68">
        <f t="shared" si="2"/>
        <v>0.5064682920134833</v>
      </c>
      <c r="M17" s="66">
        <v>96698308</v>
      </c>
      <c r="N17" s="77">
        <v>298804245</v>
      </c>
      <c r="O17" s="68">
        <f t="shared" si="3"/>
        <v>0.32361758448244266</v>
      </c>
      <c r="P17" s="66">
        <v>14323003</v>
      </c>
      <c r="Q17" s="77">
        <v>67696534</v>
      </c>
      <c r="R17" s="68">
        <f t="shared" si="4"/>
        <v>0.21157660745231063</v>
      </c>
      <c r="S17" s="66">
        <v>0</v>
      </c>
      <c r="T17" s="77">
        <v>67696534</v>
      </c>
      <c r="U17" s="68">
        <f t="shared" si="5"/>
        <v>0</v>
      </c>
      <c r="V17" s="66">
        <v>0</v>
      </c>
      <c r="W17" s="77">
        <v>268090655</v>
      </c>
      <c r="X17" s="68">
        <f t="shared" si="6"/>
        <v>0</v>
      </c>
      <c r="Y17" s="66">
        <v>59527881</v>
      </c>
      <c r="Z17" s="77">
        <v>67696534</v>
      </c>
      <c r="AA17" s="68">
        <f t="shared" si="7"/>
        <v>0.8793342507018158</v>
      </c>
      <c r="AB17" s="66">
        <v>32236448</v>
      </c>
      <c r="AC17" s="77">
        <v>178484087</v>
      </c>
      <c r="AD17" s="68">
        <f t="shared" si="8"/>
        <v>0.18061244866047918</v>
      </c>
      <c r="AE17" s="66">
        <v>46569419</v>
      </c>
      <c r="AF17" s="77">
        <v>287242033</v>
      </c>
      <c r="AG17" s="68">
        <f t="shared" si="9"/>
        <v>0.1621260597330475</v>
      </c>
    </row>
    <row r="18" spans="1:33" s="10" customFormat="1" ht="12.75">
      <c r="A18" s="17" t="s">
        <v>611</v>
      </c>
      <c r="B18" s="38" t="s">
        <v>97</v>
      </c>
      <c r="C18" s="51" t="s">
        <v>98</v>
      </c>
      <c r="D18" s="66">
        <v>1038698504</v>
      </c>
      <c r="E18" s="77">
        <v>1241379906</v>
      </c>
      <c r="F18" s="103">
        <f t="shared" si="0"/>
        <v>0.8367289489540037</v>
      </c>
      <c r="G18" s="66">
        <v>343556300</v>
      </c>
      <c r="H18" s="77">
        <v>1236786666</v>
      </c>
      <c r="I18" s="68">
        <f t="shared" si="1"/>
        <v>0.27778137446381557</v>
      </c>
      <c r="J18" s="66">
        <v>343556300</v>
      </c>
      <c r="K18" s="77">
        <v>828654935</v>
      </c>
      <c r="L18" s="68">
        <f t="shared" si="2"/>
        <v>0.4145951293948427</v>
      </c>
      <c r="M18" s="66">
        <v>343556300</v>
      </c>
      <c r="N18" s="77">
        <v>1038698504</v>
      </c>
      <c r="O18" s="68">
        <f t="shared" si="3"/>
        <v>0.330756517581352</v>
      </c>
      <c r="P18" s="66">
        <v>299651855</v>
      </c>
      <c r="Q18" s="77">
        <v>363022855</v>
      </c>
      <c r="R18" s="68">
        <f t="shared" si="4"/>
        <v>0.8254352332720208</v>
      </c>
      <c r="S18" s="66">
        <v>144200000</v>
      </c>
      <c r="T18" s="77">
        <v>363022855</v>
      </c>
      <c r="U18" s="68">
        <f t="shared" si="5"/>
        <v>0.39722016951246775</v>
      </c>
      <c r="V18" s="66">
        <v>144200000</v>
      </c>
      <c r="W18" s="77">
        <v>3499044198</v>
      </c>
      <c r="X18" s="68">
        <f t="shared" si="6"/>
        <v>0.041211254228346844</v>
      </c>
      <c r="Y18" s="66">
        <v>267355120</v>
      </c>
      <c r="Z18" s="77">
        <v>363022855</v>
      </c>
      <c r="AA18" s="68">
        <f t="shared" si="7"/>
        <v>0.736469112943316</v>
      </c>
      <c r="AB18" s="66">
        <v>110733976</v>
      </c>
      <c r="AC18" s="77">
        <v>784345759</v>
      </c>
      <c r="AD18" s="68">
        <f t="shared" si="8"/>
        <v>0.14118005322191077</v>
      </c>
      <c r="AE18" s="66">
        <v>129263653</v>
      </c>
      <c r="AF18" s="77">
        <v>1236786666</v>
      </c>
      <c r="AG18" s="68">
        <f t="shared" si="9"/>
        <v>0.10451572332847256</v>
      </c>
    </row>
    <row r="19" spans="1:33" s="10" customFormat="1" ht="12.75">
      <c r="A19" s="17" t="s">
        <v>611</v>
      </c>
      <c r="B19" s="38" t="s">
        <v>99</v>
      </c>
      <c r="C19" s="51" t="s">
        <v>100</v>
      </c>
      <c r="D19" s="66">
        <v>800446291</v>
      </c>
      <c r="E19" s="77">
        <v>856145820</v>
      </c>
      <c r="F19" s="103">
        <f t="shared" si="0"/>
        <v>0.9349415395148457</v>
      </c>
      <c r="G19" s="66">
        <v>231247004</v>
      </c>
      <c r="H19" s="77">
        <v>842801221</v>
      </c>
      <c r="I19" s="68">
        <f t="shared" si="1"/>
        <v>0.2743790566957425</v>
      </c>
      <c r="J19" s="66">
        <v>231247004</v>
      </c>
      <c r="K19" s="77">
        <v>623611859</v>
      </c>
      <c r="L19" s="68">
        <f t="shared" si="2"/>
        <v>0.37081880445766185</v>
      </c>
      <c r="M19" s="66">
        <v>231247004</v>
      </c>
      <c r="N19" s="77">
        <v>800446291</v>
      </c>
      <c r="O19" s="68">
        <f t="shared" si="3"/>
        <v>0.28889758950735145</v>
      </c>
      <c r="P19" s="66">
        <v>149110873</v>
      </c>
      <c r="Q19" s="77">
        <v>199066040</v>
      </c>
      <c r="R19" s="68">
        <f t="shared" si="4"/>
        <v>0.7490522893809511</v>
      </c>
      <c r="S19" s="66">
        <v>47047780</v>
      </c>
      <c r="T19" s="77">
        <v>199066040</v>
      </c>
      <c r="U19" s="68">
        <f t="shared" si="5"/>
        <v>0.2363425725452719</v>
      </c>
      <c r="V19" s="66">
        <v>47047780</v>
      </c>
      <c r="W19" s="77">
        <v>2716896921</v>
      </c>
      <c r="X19" s="68">
        <f t="shared" si="6"/>
        <v>0.017316733526527486</v>
      </c>
      <c r="Y19" s="66">
        <v>128187393</v>
      </c>
      <c r="Z19" s="77">
        <v>199066040</v>
      </c>
      <c r="AA19" s="68">
        <f t="shared" si="7"/>
        <v>0.6439440549477952</v>
      </c>
      <c r="AB19" s="66">
        <v>136018496</v>
      </c>
      <c r="AC19" s="77">
        <v>453991837</v>
      </c>
      <c r="AD19" s="68">
        <f t="shared" si="8"/>
        <v>0.29960559841519796</v>
      </c>
      <c r="AE19" s="66">
        <v>82358645</v>
      </c>
      <c r="AF19" s="77">
        <v>842801221</v>
      </c>
      <c r="AG19" s="68">
        <f t="shared" si="9"/>
        <v>0.09772013014205161</v>
      </c>
    </row>
    <row r="20" spans="1:33" s="10" customFormat="1" ht="12.75">
      <c r="A20" s="17" t="s">
        <v>611</v>
      </c>
      <c r="B20" s="38" t="s">
        <v>489</v>
      </c>
      <c r="C20" s="51" t="s">
        <v>490</v>
      </c>
      <c r="D20" s="66">
        <v>507202965</v>
      </c>
      <c r="E20" s="77">
        <v>611760940</v>
      </c>
      <c r="F20" s="103">
        <f t="shared" si="0"/>
        <v>0.8290868733790032</v>
      </c>
      <c r="G20" s="66">
        <v>192445483</v>
      </c>
      <c r="H20" s="77">
        <v>635254334</v>
      </c>
      <c r="I20" s="68">
        <f t="shared" si="1"/>
        <v>0.30294241644638664</v>
      </c>
      <c r="J20" s="66">
        <v>192445483</v>
      </c>
      <c r="K20" s="77">
        <v>462292504</v>
      </c>
      <c r="L20" s="68">
        <f t="shared" si="2"/>
        <v>0.41628510377057726</v>
      </c>
      <c r="M20" s="66">
        <v>192445483</v>
      </c>
      <c r="N20" s="77">
        <v>507202965</v>
      </c>
      <c r="O20" s="68">
        <f t="shared" si="3"/>
        <v>0.37942499606641694</v>
      </c>
      <c r="P20" s="66">
        <v>83445978</v>
      </c>
      <c r="Q20" s="77">
        <v>113512978</v>
      </c>
      <c r="R20" s="68">
        <f t="shared" si="4"/>
        <v>0.7351227980293144</v>
      </c>
      <c r="S20" s="66">
        <v>75114120</v>
      </c>
      <c r="T20" s="77">
        <v>113512978</v>
      </c>
      <c r="U20" s="68">
        <f t="shared" si="5"/>
        <v>0.6617227503272798</v>
      </c>
      <c r="V20" s="66">
        <v>75114120</v>
      </c>
      <c r="W20" s="77">
        <v>0</v>
      </c>
      <c r="X20" s="68">
        <f t="shared" si="6"/>
        <v>0</v>
      </c>
      <c r="Y20" s="66">
        <v>109096818</v>
      </c>
      <c r="Z20" s="77">
        <v>113512978</v>
      </c>
      <c r="AA20" s="68">
        <f t="shared" si="7"/>
        <v>0.961095549796958</v>
      </c>
      <c r="AB20" s="66">
        <v>0</v>
      </c>
      <c r="AC20" s="77">
        <v>332329772</v>
      </c>
      <c r="AD20" s="68">
        <f t="shared" si="8"/>
        <v>0</v>
      </c>
      <c r="AE20" s="66">
        <v>0</v>
      </c>
      <c r="AF20" s="77">
        <v>635254334</v>
      </c>
      <c r="AG20" s="68">
        <f t="shared" si="9"/>
        <v>0</v>
      </c>
    </row>
    <row r="21" spans="1:33" s="10" customFormat="1" ht="12.75">
      <c r="A21" s="17" t="s">
        <v>611</v>
      </c>
      <c r="B21" s="38" t="s">
        <v>491</v>
      </c>
      <c r="C21" s="51" t="s">
        <v>492</v>
      </c>
      <c r="D21" s="66">
        <v>394519634</v>
      </c>
      <c r="E21" s="77">
        <v>447107575</v>
      </c>
      <c r="F21" s="103">
        <f t="shared" si="0"/>
        <v>0.8823819055179282</v>
      </c>
      <c r="G21" s="66">
        <v>115160626</v>
      </c>
      <c r="H21" s="77">
        <v>428107306</v>
      </c>
      <c r="I21" s="68">
        <f t="shared" si="1"/>
        <v>0.26899944099529105</v>
      </c>
      <c r="J21" s="66">
        <v>115160626</v>
      </c>
      <c r="K21" s="77">
        <v>259496935</v>
      </c>
      <c r="L21" s="68">
        <f t="shared" si="2"/>
        <v>0.44378414720004306</v>
      </c>
      <c r="M21" s="66">
        <v>115160626</v>
      </c>
      <c r="N21" s="77">
        <v>394519634</v>
      </c>
      <c r="O21" s="68">
        <f t="shared" si="3"/>
        <v>0.29190087406397625</v>
      </c>
      <c r="P21" s="66">
        <v>0</v>
      </c>
      <c r="Q21" s="77">
        <v>0</v>
      </c>
      <c r="R21" s="68">
        <f t="shared" si="4"/>
        <v>0</v>
      </c>
      <c r="S21" s="66">
        <v>0</v>
      </c>
      <c r="T21" s="77">
        <v>0</v>
      </c>
      <c r="U21" s="68">
        <f t="shared" si="5"/>
        <v>0</v>
      </c>
      <c r="V21" s="66">
        <v>0</v>
      </c>
      <c r="W21" s="77">
        <v>0</v>
      </c>
      <c r="X21" s="68">
        <f t="shared" si="6"/>
        <v>0</v>
      </c>
      <c r="Y21" s="66">
        <v>0</v>
      </c>
      <c r="Z21" s="77">
        <v>0</v>
      </c>
      <c r="AA21" s="68">
        <f t="shared" si="7"/>
        <v>0</v>
      </c>
      <c r="AB21" s="66">
        <v>0</v>
      </c>
      <c r="AC21" s="77">
        <v>284177948</v>
      </c>
      <c r="AD21" s="68">
        <f t="shared" si="8"/>
        <v>0</v>
      </c>
      <c r="AE21" s="66">
        <v>0</v>
      </c>
      <c r="AF21" s="77">
        <v>428107306</v>
      </c>
      <c r="AG21" s="68">
        <f t="shared" si="9"/>
        <v>0</v>
      </c>
    </row>
    <row r="22" spans="1:33" s="10" customFormat="1" ht="12.75">
      <c r="A22" s="17" t="s">
        <v>612</v>
      </c>
      <c r="B22" s="38" t="s">
        <v>538</v>
      </c>
      <c r="C22" s="51" t="s">
        <v>539</v>
      </c>
      <c r="D22" s="66">
        <v>284342119</v>
      </c>
      <c r="E22" s="77">
        <v>517627519</v>
      </c>
      <c r="F22" s="103">
        <f t="shared" si="0"/>
        <v>0.549318010660094</v>
      </c>
      <c r="G22" s="66">
        <v>156922004</v>
      </c>
      <c r="H22" s="77">
        <v>517627519</v>
      </c>
      <c r="I22" s="68">
        <f t="shared" si="1"/>
        <v>0.3031562238096541</v>
      </c>
      <c r="J22" s="66">
        <v>156922004</v>
      </c>
      <c r="K22" s="77">
        <v>517627519</v>
      </c>
      <c r="L22" s="68">
        <f t="shared" si="2"/>
        <v>0.3031562238096541</v>
      </c>
      <c r="M22" s="66">
        <v>156922004</v>
      </c>
      <c r="N22" s="77">
        <v>284342119</v>
      </c>
      <c r="O22" s="68">
        <f t="shared" si="3"/>
        <v>0.5518774515428015</v>
      </c>
      <c r="P22" s="66">
        <v>13295696</v>
      </c>
      <c r="Q22" s="77">
        <v>14955252</v>
      </c>
      <c r="R22" s="68">
        <f t="shared" si="4"/>
        <v>0.8890318932773583</v>
      </c>
      <c r="S22" s="66">
        <v>0</v>
      </c>
      <c r="T22" s="77">
        <v>14955252</v>
      </c>
      <c r="U22" s="68">
        <f t="shared" si="5"/>
        <v>0</v>
      </c>
      <c r="V22" s="66">
        <v>0</v>
      </c>
      <c r="W22" s="77">
        <v>203209000</v>
      </c>
      <c r="X22" s="68">
        <f t="shared" si="6"/>
        <v>0</v>
      </c>
      <c r="Y22" s="66">
        <v>75000</v>
      </c>
      <c r="Z22" s="77">
        <v>14955252</v>
      </c>
      <c r="AA22" s="68">
        <f t="shared" si="7"/>
        <v>0.005014960630553066</v>
      </c>
      <c r="AB22" s="66">
        <v>1600000</v>
      </c>
      <c r="AC22" s="77">
        <v>160000</v>
      </c>
      <c r="AD22" s="68">
        <f t="shared" si="8"/>
        <v>10</v>
      </c>
      <c r="AE22" s="66">
        <v>2000000</v>
      </c>
      <c r="AF22" s="77">
        <v>517627519</v>
      </c>
      <c r="AG22" s="68">
        <f t="shared" si="9"/>
        <v>0.003863782211316319</v>
      </c>
    </row>
    <row r="23" spans="1:33" s="34" customFormat="1" ht="12.75">
      <c r="A23" s="39"/>
      <c r="B23" s="40" t="s">
        <v>669</v>
      </c>
      <c r="C23" s="56"/>
      <c r="D23" s="69">
        <f>SUM(D17:D22)</f>
        <v>3324013758</v>
      </c>
      <c r="E23" s="78">
        <f>SUM(E17:E22)</f>
        <v>4021557706</v>
      </c>
      <c r="F23" s="104">
        <f t="shared" si="0"/>
        <v>0.826548815410682</v>
      </c>
      <c r="G23" s="69">
        <f>SUM(G17:G22)</f>
        <v>1136029725</v>
      </c>
      <c r="H23" s="78">
        <f>SUM(H17:H22)</f>
        <v>3947819079</v>
      </c>
      <c r="I23" s="71">
        <f t="shared" si="1"/>
        <v>0.28776134424269545</v>
      </c>
      <c r="J23" s="69">
        <f>SUM(J17:J22)</f>
        <v>1136029725</v>
      </c>
      <c r="K23" s="78">
        <f>SUM(K17:K22)</f>
        <v>2882610429</v>
      </c>
      <c r="L23" s="71">
        <f t="shared" si="2"/>
        <v>0.39409755601075014</v>
      </c>
      <c r="M23" s="69">
        <f>SUM(M17:M22)</f>
        <v>1136029725</v>
      </c>
      <c r="N23" s="78">
        <f>SUM(N17:N22)</f>
        <v>3324013758</v>
      </c>
      <c r="O23" s="71">
        <f t="shared" si="3"/>
        <v>0.34176444735401124</v>
      </c>
      <c r="P23" s="69">
        <f>SUM(P17:P22)</f>
        <v>559827405</v>
      </c>
      <c r="Q23" s="78">
        <f>SUM(Q17:Q22)</f>
        <v>758253659</v>
      </c>
      <c r="R23" s="71">
        <f t="shared" si="4"/>
        <v>0.7383115113988523</v>
      </c>
      <c r="S23" s="69">
        <f>SUM(S17:S22)</f>
        <v>266361900</v>
      </c>
      <c r="T23" s="78">
        <f>SUM(T17:T22)</f>
        <v>758253659</v>
      </c>
      <c r="U23" s="71">
        <f t="shared" si="5"/>
        <v>0.351283369144942</v>
      </c>
      <c r="V23" s="69">
        <f>SUM(V17:V22)</f>
        <v>266361900</v>
      </c>
      <c r="W23" s="78">
        <f>SUM(W17:W22)</f>
        <v>6687240774</v>
      </c>
      <c r="X23" s="71">
        <f t="shared" si="6"/>
        <v>0.039831360796162056</v>
      </c>
      <c r="Y23" s="69">
        <f>SUM(Y17:Y22)</f>
        <v>564242212</v>
      </c>
      <c r="Z23" s="78">
        <f>SUM(Z17:Z22)</f>
        <v>758253659</v>
      </c>
      <c r="AA23" s="71">
        <f t="shared" si="7"/>
        <v>0.7441338466393078</v>
      </c>
      <c r="AB23" s="69">
        <f>SUM(AB17:AB22)</f>
        <v>280588920</v>
      </c>
      <c r="AC23" s="78">
        <f>SUM(AC17:AC22)</f>
        <v>2033489403</v>
      </c>
      <c r="AD23" s="71">
        <f t="shared" si="8"/>
        <v>0.13798395978166797</v>
      </c>
      <c r="AE23" s="69">
        <f>SUM(AE17:AE22)</f>
        <v>260191717</v>
      </c>
      <c r="AF23" s="78">
        <f>SUM(AF17:AF22)</f>
        <v>3947819079</v>
      </c>
      <c r="AG23" s="71">
        <f t="shared" si="9"/>
        <v>0.06590771050883813</v>
      </c>
    </row>
    <row r="24" spans="1:33" s="10" customFormat="1" ht="12.75">
      <c r="A24" s="17" t="s">
        <v>611</v>
      </c>
      <c r="B24" s="38" t="s">
        <v>493</v>
      </c>
      <c r="C24" s="51" t="s">
        <v>494</v>
      </c>
      <c r="D24" s="66">
        <v>249022911</v>
      </c>
      <c r="E24" s="77">
        <v>301527911</v>
      </c>
      <c r="F24" s="103">
        <f t="shared" si="0"/>
        <v>0.8258701828767022</v>
      </c>
      <c r="G24" s="66">
        <v>100810424</v>
      </c>
      <c r="H24" s="77">
        <v>240517793</v>
      </c>
      <c r="I24" s="68">
        <f t="shared" si="1"/>
        <v>0.4191391528359817</v>
      </c>
      <c r="J24" s="66">
        <v>100810424</v>
      </c>
      <c r="K24" s="77">
        <v>197644405</v>
      </c>
      <c r="L24" s="68">
        <f t="shared" si="2"/>
        <v>0.5100595890887981</v>
      </c>
      <c r="M24" s="66">
        <v>100810424</v>
      </c>
      <c r="N24" s="77">
        <v>249022911</v>
      </c>
      <c r="O24" s="68">
        <f t="shared" si="3"/>
        <v>0.4048238918867991</v>
      </c>
      <c r="P24" s="66">
        <v>27921893</v>
      </c>
      <c r="Q24" s="77">
        <v>87303893</v>
      </c>
      <c r="R24" s="68">
        <f t="shared" si="4"/>
        <v>0.3198241457571657</v>
      </c>
      <c r="S24" s="66">
        <v>21285121</v>
      </c>
      <c r="T24" s="77">
        <v>87303893</v>
      </c>
      <c r="U24" s="68">
        <f t="shared" si="5"/>
        <v>0.24380494693403879</v>
      </c>
      <c r="V24" s="66">
        <v>21285121</v>
      </c>
      <c r="W24" s="77">
        <v>411748516</v>
      </c>
      <c r="X24" s="68">
        <f t="shared" si="6"/>
        <v>0.051694469252197624</v>
      </c>
      <c r="Y24" s="66">
        <v>80117121</v>
      </c>
      <c r="Z24" s="77">
        <v>87303893</v>
      </c>
      <c r="AA24" s="68">
        <f t="shared" si="7"/>
        <v>0.9176809675600606</v>
      </c>
      <c r="AB24" s="66">
        <v>21194609</v>
      </c>
      <c r="AC24" s="77">
        <v>116796054</v>
      </c>
      <c r="AD24" s="68">
        <f t="shared" si="8"/>
        <v>0.18146682421308513</v>
      </c>
      <c r="AE24" s="66">
        <v>29598000</v>
      </c>
      <c r="AF24" s="77">
        <v>240517793</v>
      </c>
      <c r="AG24" s="68">
        <f t="shared" si="9"/>
        <v>0.12305950271213406</v>
      </c>
    </row>
    <row r="25" spans="1:33" s="10" customFormat="1" ht="12.75">
      <c r="A25" s="17" t="s">
        <v>611</v>
      </c>
      <c r="B25" s="38" t="s">
        <v>495</v>
      </c>
      <c r="C25" s="51" t="s">
        <v>496</v>
      </c>
      <c r="D25" s="66">
        <v>631829100</v>
      </c>
      <c r="E25" s="77">
        <v>681520100</v>
      </c>
      <c r="F25" s="103">
        <f t="shared" si="0"/>
        <v>0.9270879905082771</v>
      </c>
      <c r="G25" s="66">
        <v>189875685</v>
      </c>
      <c r="H25" s="77">
        <v>728431645</v>
      </c>
      <c r="I25" s="68">
        <f t="shared" si="1"/>
        <v>0.26066369617975615</v>
      </c>
      <c r="J25" s="66">
        <v>189875685</v>
      </c>
      <c r="K25" s="77">
        <v>601188225</v>
      </c>
      <c r="L25" s="68">
        <f t="shared" si="2"/>
        <v>0.3158340052318889</v>
      </c>
      <c r="M25" s="66">
        <v>189875685</v>
      </c>
      <c r="N25" s="77">
        <v>631829100</v>
      </c>
      <c r="O25" s="68">
        <f t="shared" si="3"/>
        <v>0.300517473791568</v>
      </c>
      <c r="P25" s="66">
        <v>172700000</v>
      </c>
      <c r="Q25" s="77">
        <v>213971000</v>
      </c>
      <c r="R25" s="68">
        <f t="shared" si="4"/>
        <v>0.8071187216959308</v>
      </c>
      <c r="S25" s="66">
        <v>3000000</v>
      </c>
      <c r="T25" s="77">
        <v>213971000</v>
      </c>
      <c r="U25" s="68">
        <f t="shared" si="5"/>
        <v>0.014020591575493875</v>
      </c>
      <c r="V25" s="66">
        <v>3000000</v>
      </c>
      <c r="W25" s="77">
        <v>3085654483</v>
      </c>
      <c r="X25" s="68">
        <f t="shared" si="6"/>
        <v>0.0009722410647491799</v>
      </c>
      <c r="Y25" s="66">
        <v>176729222</v>
      </c>
      <c r="Z25" s="77">
        <v>213971000</v>
      </c>
      <c r="AA25" s="68">
        <f t="shared" si="7"/>
        <v>0.8259494137055956</v>
      </c>
      <c r="AB25" s="66">
        <v>42000000</v>
      </c>
      <c r="AC25" s="77">
        <v>414997950</v>
      </c>
      <c r="AD25" s="68">
        <f t="shared" si="8"/>
        <v>0.10120531920699849</v>
      </c>
      <c r="AE25" s="66">
        <v>65000000</v>
      </c>
      <c r="AF25" s="77">
        <v>728431645</v>
      </c>
      <c r="AG25" s="68">
        <f t="shared" si="9"/>
        <v>0.08923280646326122</v>
      </c>
    </row>
    <row r="26" spans="1:33" s="10" customFormat="1" ht="12.75">
      <c r="A26" s="17" t="s">
        <v>611</v>
      </c>
      <c r="B26" s="38" t="s">
        <v>497</v>
      </c>
      <c r="C26" s="51" t="s">
        <v>498</v>
      </c>
      <c r="D26" s="66">
        <v>129567691</v>
      </c>
      <c r="E26" s="77">
        <v>177707691</v>
      </c>
      <c r="F26" s="103">
        <f t="shared" si="0"/>
        <v>0.7291057031403329</v>
      </c>
      <c r="G26" s="66">
        <v>63748070</v>
      </c>
      <c r="H26" s="77">
        <v>179368120</v>
      </c>
      <c r="I26" s="68">
        <f t="shared" si="1"/>
        <v>0.3554035689285253</v>
      </c>
      <c r="J26" s="66">
        <v>63748070</v>
      </c>
      <c r="K26" s="77">
        <v>138864522</v>
      </c>
      <c r="L26" s="68">
        <f t="shared" si="2"/>
        <v>0.45906664338642234</v>
      </c>
      <c r="M26" s="66">
        <v>63748070</v>
      </c>
      <c r="N26" s="77">
        <v>129567691</v>
      </c>
      <c r="O26" s="68">
        <f t="shared" si="3"/>
        <v>0.4920059121837712</v>
      </c>
      <c r="P26" s="66">
        <v>25034645</v>
      </c>
      <c r="Q26" s="77">
        <v>25034645</v>
      </c>
      <c r="R26" s="68">
        <f t="shared" si="4"/>
        <v>1</v>
      </c>
      <c r="S26" s="66">
        <v>0</v>
      </c>
      <c r="T26" s="77">
        <v>25034645</v>
      </c>
      <c r="U26" s="68">
        <f t="shared" si="5"/>
        <v>0</v>
      </c>
      <c r="V26" s="66">
        <v>0</v>
      </c>
      <c r="W26" s="77">
        <v>0</v>
      </c>
      <c r="X26" s="68">
        <f t="shared" si="6"/>
        <v>0</v>
      </c>
      <c r="Y26" s="66">
        <v>17429000</v>
      </c>
      <c r="Z26" s="77">
        <v>25034645</v>
      </c>
      <c r="AA26" s="68">
        <f t="shared" si="7"/>
        <v>0.696195212674276</v>
      </c>
      <c r="AB26" s="66">
        <v>0</v>
      </c>
      <c r="AC26" s="77">
        <v>84873698</v>
      </c>
      <c r="AD26" s="68">
        <f t="shared" si="8"/>
        <v>0</v>
      </c>
      <c r="AE26" s="66">
        <v>0</v>
      </c>
      <c r="AF26" s="77">
        <v>179368120</v>
      </c>
      <c r="AG26" s="68">
        <f t="shared" si="9"/>
        <v>0</v>
      </c>
    </row>
    <row r="27" spans="1:33" s="10" customFormat="1" ht="12.75">
      <c r="A27" s="17" t="s">
        <v>611</v>
      </c>
      <c r="B27" s="38" t="s">
        <v>499</v>
      </c>
      <c r="C27" s="51" t="s">
        <v>500</v>
      </c>
      <c r="D27" s="66">
        <v>108984606</v>
      </c>
      <c r="E27" s="77">
        <v>129114206</v>
      </c>
      <c r="F27" s="103">
        <f t="shared" si="0"/>
        <v>0.8440946149643673</v>
      </c>
      <c r="G27" s="66">
        <v>43243502</v>
      </c>
      <c r="H27" s="77">
        <v>126693597</v>
      </c>
      <c r="I27" s="68">
        <f t="shared" si="1"/>
        <v>0.34132350035021897</v>
      </c>
      <c r="J27" s="66">
        <v>43243502</v>
      </c>
      <c r="K27" s="77">
        <v>100888823</v>
      </c>
      <c r="L27" s="68">
        <f t="shared" si="2"/>
        <v>0.42862529975198543</v>
      </c>
      <c r="M27" s="66">
        <v>43243502</v>
      </c>
      <c r="N27" s="77">
        <v>108984606</v>
      </c>
      <c r="O27" s="68">
        <f t="shared" si="3"/>
        <v>0.3967854138959772</v>
      </c>
      <c r="P27" s="66">
        <v>43355149</v>
      </c>
      <c r="Q27" s="77">
        <v>64319149</v>
      </c>
      <c r="R27" s="68">
        <f t="shared" si="4"/>
        <v>0.674062851795505</v>
      </c>
      <c r="S27" s="66">
        <v>42989193</v>
      </c>
      <c r="T27" s="77">
        <v>64319149</v>
      </c>
      <c r="U27" s="68">
        <f t="shared" si="5"/>
        <v>0.6683731620889449</v>
      </c>
      <c r="V27" s="66">
        <v>42989193</v>
      </c>
      <c r="W27" s="77">
        <v>118182000</v>
      </c>
      <c r="X27" s="68">
        <f t="shared" si="6"/>
        <v>0.36375415037823017</v>
      </c>
      <c r="Y27" s="66">
        <v>51729507</v>
      </c>
      <c r="Z27" s="77">
        <v>64319149</v>
      </c>
      <c r="AA27" s="68">
        <f t="shared" si="7"/>
        <v>0.8042629264264675</v>
      </c>
      <c r="AB27" s="66">
        <v>22633000</v>
      </c>
      <c r="AC27" s="77">
        <v>60543218</v>
      </c>
      <c r="AD27" s="68">
        <f t="shared" si="8"/>
        <v>0.3738321276546615</v>
      </c>
      <c r="AE27" s="66">
        <v>58109000</v>
      </c>
      <c r="AF27" s="77">
        <v>126693597</v>
      </c>
      <c r="AG27" s="68">
        <f t="shared" si="9"/>
        <v>0.45865774889949645</v>
      </c>
    </row>
    <row r="28" spans="1:33" s="10" customFormat="1" ht="12.75">
      <c r="A28" s="17" t="s">
        <v>612</v>
      </c>
      <c r="B28" s="38" t="s">
        <v>560</v>
      </c>
      <c r="C28" s="51" t="s">
        <v>561</v>
      </c>
      <c r="D28" s="66">
        <v>28703139</v>
      </c>
      <c r="E28" s="77">
        <v>111106789</v>
      </c>
      <c r="F28" s="103">
        <f t="shared" si="0"/>
        <v>0.25833830010153563</v>
      </c>
      <c r="G28" s="66">
        <v>52281632</v>
      </c>
      <c r="H28" s="77">
        <v>111093269</v>
      </c>
      <c r="I28" s="68">
        <f t="shared" si="1"/>
        <v>0.4706102581246394</v>
      </c>
      <c r="J28" s="66">
        <v>52281632</v>
      </c>
      <c r="K28" s="77">
        <v>111093269</v>
      </c>
      <c r="L28" s="68">
        <f t="shared" si="2"/>
        <v>0.4706102581246394</v>
      </c>
      <c r="M28" s="66">
        <v>52281632</v>
      </c>
      <c r="N28" s="77">
        <v>28703139</v>
      </c>
      <c r="O28" s="68">
        <f t="shared" si="3"/>
        <v>1.8214604332996471</v>
      </c>
      <c r="P28" s="66">
        <v>1545000</v>
      </c>
      <c r="Q28" s="77">
        <v>1545000</v>
      </c>
      <c r="R28" s="68">
        <f t="shared" si="4"/>
        <v>1</v>
      </c>
      <c r="S28" s="66">
        <v>0</v>
      </c>
      <c r="T28" s="77">
        <v>1545000</v>
      </c>
      <c r="U28" s="68">
        <f t="shared" si="5"/>
        <v>0</v>
      </c>
      <c r="V28" s="66">
        <v>0</v>
      </c>
      <c r="W28" s="77">
        <v>44446380</v>
      </c>
      <c r="X28" s="68">
        <f t="shared" si="6"/>
        <v>0</v>
      </c>
      <c r="Y28" s="66">
        <v>500000</v>
      </c>
      <c r="Z28" s="77">
        <v>1545000</v>
      </c>
      <c r="AA28" s="68">
        <f t="shared" si="7"/>
        <v>0.32362459546925565</v>
      </c>
      <c r="AB28" s="66">
        <v>3360154</v>
      </c>
      <c r="AC28" s="77">
        <v>5461840</v>
      </c>
      <c r="AD28" s="68">
        <f t="shared" si="8"/>
        <v>0.6152054985133215</v>
      </c>
      <c r="AE28" s="66">
        <v>5264828</v>
      </c>
      <c r="AF28" s="77">
        <v>111093269</v>
      </c>
      <c r="AG28" s="68">
        <f t="shared" si="9"/>
        <v>0.047391062009346396</v>
      </c>
    </row>
    <row r="29" spans="1:33" s="34" customFormat="1" ht="12.75">
      <c r="A29" s="39"/>
      <c r="B29" s="40" t="s">
        <v>670</v>
      </c>
      <c r="C29" s="56"/>
      <c r="D29" s="69">
        <f>SUM(D24:D28)</f>
        <v>1148107447</v>
      </c>
      <c r="E29" s="78">
        <f>SUM(E24:E28)</f>
        <v>1400976697</v>
      </c>
      <c r="F29" s="104">
        <f t="shared" si="0"/>
        <v>0.8195050277841988</v>
      </c>
      <c r="G29" s="69">
        <f>SUM(G24:G28)</f>
        <v>449959313</v>
      </c>
      <c r="H29" s="78">
        <f>SUM(H24:H28)</f>
        <v>1386104424</v>
      </c>
      <c r="I29" s="71">
        <f t="shared" si="1"/>
        <v>0.32462151134437184</v>
      </c>
      <c r="J29" s="69">
        <f>SUM(J24:J28)</f>
        <v>449959313</v>
      </c>
      <c r="K29" s="78">
        <f>SUM(K24:K28)</f>
        <v>1149679244</v>
      </c>
      <c r="L29" s="71">
        <f t="shared" si="2"/>
        <v>0.39137813033354196</v>
      </c>
      <c r="M29" s="69">
        <f>SUM(M24:M28)</f>
        <v>449959313</v>
      </c>
      <c r="N29" s="78">
        <f>SUM(N24:N28)</f>
        <v>1148107447</v>
      </c>
      <c r="O29" s="71">
        <f t="shared" si="3"/>
        <v>0.3919139399154163</v>
      </c>
      <c r="P29" s="69">
        <f>SUM(P24:P28)</f>
        <v>270556687</v>
      </c>
      <c r="Q29" s="78">
        <f>SUM(Q24:Q28)</f>
        <v>392173687</v>
      </c>
      <c r="R29" s="71">
        <f t="shared" si="4"/>
        <v>0.6898899542946644</v>
      </c>
      <c r="S29" s="69">
        <f>SUM(S24:S28)</f>
        <v>67274314</v>
      </c>
      <c r="T29" s="78">
        <f>SUM(T24:T28)</f>
        <v>392173687</v>
      </c>
      <c r="U29" s="71">
        <f t="shared" si="5"/>
        <v>0.1715421412247885</v>
      </c>
      <c r="V29" s="69">
        <f>SUM(V24:V28)</f>
        <v>67274314</v>
      </c>
      <c r="W29" s="78">
        <f>SUM(W24:W28)</f>
        <v>3660031379</v>
      </c>
      <c r="X29" s="71">
        <f t="shared" si="6"/>
        <v>0.01838080252152942</v>
      </c>
      <c r="Y29" s="69">
        <f>SUM(Y24:Y28)</f>
        <v>326504850</v>
      </c>
      <c r="Z29" s="78">
        <f>SUM(Z24:Z28)</f>
        <v>392173687</v>
      </c>
      <c r="AA29" s="71">
        <f t="shared" si="7"/>
        <v>0.8325516494940162</v>
      </c>
      <c r="AB29" s="69">
        <f>SUM(AB24:AB28)</f>
        <v>89187763</v>
      </c>
      <c r="AC29" s="78">
        <f>SUM(AC24:AC28)</f>
        <v>682672760</v>
      </c>
      <c r="AD29" s="71">
        <f t="shared" si="8"/>
        <v>0.13064497109859782</v>
      </c>
      <c r="AE29" s="69">
        <f>SUM(AE24:AE28)</f>
        <v>157971828</v>
      </c>
      <c r="AF29" s="78">
        <f>SUM(AF24:AF28)</f>
        <v>1386104424</v>
      </c>
      <c r="AG29" s="71">
        <f t="shared" si="9"/>
        <v>0.11396820128755321</v>
      </c>
    </row>
    <row r="30" spans="1:33" s="10" customFormat="1" ht="12.75">
      <c r="A30" s="17" t="s">
        <v>611</v>
      </c>
      <c r="B30" s="38" t="s">
        <v>501</v>
      </c>
      <c r="C30" s="51" t="s">
        <v>502</v>
      </c>
      <c r="D30" s="66">
        <v>65936029</v>
      </c>
      <c r="E30" s="77">
        <v>86117029</v>
      </c>
      <c r="F30" s="103">
        <f t="shared" si="0"/>
        <v>0.7656561050196007</v>
      </c>
      <c r="G30" s="66">
        <v>25679411</v>
      </c>
      <c r="H30" s="77">
        <v>78342599</v>
      </c>
      <c r="I30" s="68">
        <f t="shared" si="1"/>
        <v>0.32778349617939023</v>
      </c>
      <c r="J30" s="66">
        <v>25679411</v>
      </c>
      <c r="K30" s="77">
        <v>61771979</v>
      </c>
      <c r="L30" s="68">
        <f t="shared" si="2"/>
        <v>0.41571294000472286</v>
      </c>
      <c r="M30" s="66">
        <v>25679411</v>
      </c>
      <c r="N30" s="77">
        <v>65936029</v>
      </c>
      <c r="O30" s="68">
        <f t="shared" si="3"/>
        <v>0.38945947139158166</v>
      </c>
      <c r="P30" s="66">
        <v>2888200</v>
      </c>
      <c r="Q30" s="77">
        <v>21776200</v>
      </c>
      <c r="R30" s="68">
        <f t="shared" si="4"/>
        <v>0.13263103755476163</v>
      </c>
      <c r="S30" s="66">
        <v>0</v>
      </c>
      <c r="T30" s="77">
        <v>21776200</v>
      </c>
      <c r="U30" s="68">
        <f t="shared" si="5"/>
        <v>0</v>
      </c>
      <c r="V30" s="66">
        <v>0</v>
      </c>
      <c r="W30" s="77">
        <v>269957169</v>
      </c>
      <c r="X30" s="68">
        <f t="shared" si="6"/>
        <v>0</v>
      </c>
      <c r="Y30" s="66">
        <v>19848000</v>
      </c>
      <c r="Z30" s="77">
        <v>21776200</v>
      </c>
      <c r="AA30" s="68">
        <f t="shared" si="7"/>
        <v>0.9114537889989989</v>
      </c>
      <c r="AB30" s="66">
        <v>2033810</v>
      </c>
      <c r="AC30" s="77">
        <v>26763773</v>
      </c>
      <c r="AD30" s="68">
        <f t="shared" si="8"/>
        <v>0.07599115416200847</v>
      </c>
      <c r="AE30" s="66">
        <v>8955998</v>
      </c>
      <c r="AF30" s="77">
        <v>78342599</v>
      </c>
      <c r="AG30" s="68">
        <f t="shared" si="9"/>
        <v>0.11431836720147617</v>
      </c>
    </row>
    <row r="31" spans="1:33" s="10" customFormat="1" ht="12.75">
      <c r="A31" s="17" t="s">
        <v>611</v>
      </c>
      <c r="B31" s="38" t="s">
        <v>503</v>
      </c>
      <c r="C31" s="51" t="s">
        <v>504</v>
      </c>
      <c r="D31" s="66">
        <v>249917946</v>
      </c>
      <c r="E31" s="77">
        <v>298923014</v>
      </c>
      <c r="F31" s="103">
        <f t="shared" si="0"/>
        <v>0.8360612408384187</v>
      </c>
      <c r="G31" s="66">
        <v>87186354</v>
      </c>
      <c r="H31" s="77">
        <v>276495612</v>
      </c>
      <c r="I31" s="68">
        <f t="shared" si="1"/>
        <v>0.3153263567886206</v>
      </c>
      <c r="J31" s="66">
        <v>87186354</v>
      </c>
      <c r="K31" s="77">
        <v>220226840</v>
      </c>
      <c r="L31" s="68">
        <f t="shared" si="2"/>
        <v>0.3958934069979844</v>
      </c>
      <c r="M31" s="66">
        <v>87186354</v>
      </c>
      <c r="N31" s="77">
        <v>249917946</v>
      </c>
      <c r="O31" s="68">
        <f t="shared" si="3"/>
        <v>0.34885991740665157</v>
      </c>
      <c r="P31" s="66">
        <v>51689700</v>
      </c>
      <c r="Q31" s="77">
        <v>68121500</v>
      </c>
      <c r="R31" s="68">
        <f t="shared" si="4"/>
        <v>0.758786873454049</v>
      </c>
      <c r="S31" s="66">
        <v>25000000</v>
      </c>
      <c r="T31" s="77">
        <v>68121500</v>
      </c>
      <c r="U31" s="68">
        <f t="shared" si="5"/>
        <v>0.36699133166474607</v>
      </c>
      <c r="V31" s="66">
        <v>25000000</v>
      </c>
      <c r="W31" s="77">
        <v>553830000</v>
      </c>
      <c r="X31" s="68">
        <f t="shared" si="6"/>
        <v>0.04514020547821534</v>
      </c>
      <c r="Y31" s="66">
        <v>56542000</v>
      </c>
      <c r="Z31" s="77">
        <v>68121500</v>
      </c>
      <c r="AA31" s="68">
        <f t="shared" si="7"/>
        <v>0.8300169549995229</v>
      </c>
      <c r="AB31" s="66">
        <v>27937467</v>
      </c>
      <c r="AC31" s="77">
        <v>130333745</v>
      </c>
      <c r="AD31" s="68">
        <f t="shared" si="8"/>
        <v>0.21435328970252485</v>
      </c>
      <c r="AE31" s="66">
        <v>31373860</v>
      </c>
      <c r="AF31" s="77">
        <v>276495612</v>
      </c>
      <c r="AG31" s="68">
        <f t="shared" si="9"/>
        <v>0.11346964884202212</v>
      </c>
    </row>
    <row r="32" spans="1:33" s="10" customFormat="1" ht="12.75">
      <c r="A32" s="17" t="s">
        <v>611</v>
      </c>
      <c r="B32" s="38" t="s">
        <v>505</v>
      </c>
      <c r="C32" s="51" t="s">
        <v>506</v>
      </c>
      <c r="D32" s="66">
        <v>603361961</v>
      </c>
      <c r="E32" s="77">
        <v>678942577</v>
      </c>
      <c r="F32" s="103">
        <f t="shared" si="0"/>
        <v>0.8886789272607365</v>
      </c>
      <c r="G32" s="66">
        <v>170657803</v>
      </c>
      <c r="H32" s="77">
        <v>606851362</v>
      </c>
      <c r="I32" s="68">
        <f t="shared" si="1"/>
        <v>0.2812184559289166</v>
      </c>
      <c r="J32" s="66">
        <v>170657803</v>
      </c>
      <c r="K32" s="77">
        <v>439834146</v>
      </c>
      <c r="L32" s="68">
        <f t="shared" si="2"/>
        <v>0.38800489810084005</v>
      </c>
      <c r="M32" s="66">
        <v>170657803</v>
      </c>
      <c r="N32" s="77">
        <v>603361961</v>
      </c>
      <c r="O32" s="68">
        <f t="shared" si="3"/>
        <v>0.28284481626444463</v>
      </c>
      <c r="P32" s="66">
        <v>85202250</v>
      </c>
      <c r="Q32" s="77">
        <v>118021141</v>
      </c>
      <c r="R32" s="68">
        <f t="shared" si="4"/>
        <v>0.7219236255307852</v>
      </c>
      <c r="S32" s="66">
        <v>2223900</v>
      </c>
      <c r="T32" s="77">
        <v>118021141</v>
      </c>
      <c r="U32" s="68">
        <f t="shared" si="5"/>
        <v>0.018843234196490272</v>
      </c>
      <c r="V32" s="66">
        <v>2223900</v>
      </c>
      <c r="W32" s="77">
        <v>0</v>
      </c>
      <c r="X32" s="68">
        <f t="shared" si="6"/>
        <v>0</v>
      </c>
      <c r="Y32" s="66">
        <v>80287000</v>
      </c>
      <c r="Z32" s="77">
        <v>118021141</v>
      </c>
      <c r="AA32" s="68">
        <f t="shared" si="7"/>
        <v>0.6802764260684449</v>
      </c>
      <c r="AB32" s="66">
        <v>25900000</v>
      </c>
      <c r="AC32" s="77">
        <v>433448965</v>
      </c>
      <c r="AD32" s="68">
        <f t="shared" si="8"/>
        <v>0.05975328606448512</v>
      </c>
      <c r="AE32" s="66">
        <v>68468000</v>
      </c>
      <c r="AF32" s="77">
        <v>606851362</v>
      </c>
      <c r="AG32" s="68">
        <f t="shared" si="9"/>
        <v>0.11282499189645058</v>
      </c>
    </row>
    <row r="33" spans="1:33" s="10" customFormat="1" ht="12.75">
      <c r="A33" s="17" t="s">
        <v>611</v>
      </c>
      <c r="B33" s="38" t="s">
        <v>101</v>
      </c>
      <c r="C33" s="51" t="s">
        <v>102</v>
      </c>
      <c r="D33" s="66">
        <v>1028534840</v>
      </c>
      <c r="E33" s="77">
        <v>1156984740</v>
      </c>
      <c r="F33" s="103">
        <f t="shared" si="0"/>
        <v>0.8889787431422821</v>
      </c>
      <c r="G33" s="66">
        <v>230677479</v>
      </c>
      <c r="H33" s="77">
        <v>1133694153</v>
      </c>
      <c r="I33" s="68">
        <f t="shared" si="1"/>
        <v>0.20347417192686182</v>
      </c>
      <c r="J33" s="66">
        <v>230677479</v>
      </c>
      <c r="K33" s="77">
        <v>884410153</v>
      </c>
      <c r="L33" s="68">
        <f t="shared" si="2"/>
        <v>0.26082635779058044</v>
      </c>
      <c r="M33" s="66">
        <v>230677479</v>
      </c>
      <c r="N33" s="77">
        <v>1028534840</v>
      </c>
      <c r="O33" s="68">
        <f t="shared" si="3"/>
        <v>0.22427774930793787</v>
      </c>
      <c r="P33" s="66">
        <v>92754000</v>
      </c>
      <c r="Q33" s="77">
        <v>162912000</v>
      </c>
      <c r="R33" s="68">
        <f t="shared" si="4"/>
        <v>0.5693503241013553</v>
      </c>
      <c r="S33" s="66">
        <v>53770000</v>
      </c>
      <c r="T33" s="77">
        <v>162912000</v>
      </c>
      <c r="U33" s="68">
        <f t="shared" si="5"/>
        <v>0.33005549008053425</v>
      </c>
      <c r="V33" s="66">
        <v>53770000</v>
      </c>
      <c r="W33" s="77">
        <v>2103975265</v>
      </c>
      <c r="X33" s="68">
        <f t="shared" si="6"/>
        <v>0.02555638409560865</v>
      </c>
      <c r="Y33" s="66">
        <v>148348000</v>
      </c>
      <c r="Z33" s="77">
        <v>162912000</v>
      </c>
      <c r="AA33" s="68">
        <f t="shared" si="7"/>
        <v>0.9106020428206639</v>
      </c>
      <c r="AB33" s="66">
        <v>77184296</v>
      </c>
      <c r="AC33" s="77">
        <v>571845000</v>
      </c>
      <c r="AD33" s="68">
        <f t="shared" si="8"/>
        <v>0.13497415558411807</v>
      </c>
      <c r="AE33" s="66">
        <v>59948566</v>
      </c>
      <c r="AF33" s="77">
        <v>1133694153</v>
      </c>
      <c r="AG33" s="68">
        <f t="shared" si="9"/>
        <v>0.05287895843986063</v>
      </c>
    </row>
    <row r="34" spans="1:33" s="10" customFormat="1" ht="12.75">
      <c r="A34" s="17" t="s">
        <v>611</v>
      </c>
      <c r="B34" s="38" t="s">
        <v>507</v>
      </c>
      <c r="C34" s="51" t="s">
        <v>508</v>
      </c>
      <c r="D34" s="66">
        <v>352223133</v>
      </c>
      <c r="E34" s="77">
        <v>413656937</v>
      </c>
      <c r="F34" s="103">
        <f t="shared" si="0"/>
        <v>0.85148610235926</v>
      </c>
      <c r="G34" s="66">
        <v>117681525</v>
      </c>
      <c r="H34" s="77">
        <v>406740085</v>
      </c>
      <c r="I34" s="68">
        <f t="shared" si="1"/>
        <v>0.28932856470244384</v>
      </c>
      <c r="J34" s="66">
        <v>117681525</v>
      </c>
      <c r="K34" s="77">
        <v>306900485</v>
      </c>
      <c r="L34" s="68">
        <f t="shared" si="2"/>
        <v>0.38345174006486177</v>
      </c>
      <c r="M34" s="66">
        <v>117681525</v>
      </c>
      <c r="N34" s="77">
        <v>352223133</v>
      </c>
      <c r="O34" s="68">
        <f t="shared" si="3"/>
        <v>0.33411072122852303</v>
      </c>
      <c r="P34" s="66">
        <v>42176000</v>
      </c>
      <c r="Q34" s="77">
        <v>81337000</v>
      </c>
      <c r="R34" s="68">
        <f t="shared" si="4"/>
        <v>0.5185340005163701</v>
      </c>
      <c r="S34" s="66">
        <v>42176000</v>
      </c>
      <c r="T34" s="77">
        <v>81337000</v>
      </c>
      <c r="U34" s="68">
        <f t="shared" si="5"/>
        <v>0.5185340005163701</v>
      </c>
      <c r="V34" s="66">
        <v>42176000</v>
      </c>
      <c r="W34" s="77">
        <v>315036000</v>
      </c>
      <c r="X34" s="68">
        <f t="shared" si="6"/>
        <v>0.13387676329054457</v>
      </c>
      <c r="Y34" s="66">
        <v>48151000</v>
      </c>
      <c r="Z34" s="77">
        <v>81337000</v>
      </c>
      <c r="AA34" s="68">
        <f t="shared" si="7"/>
        <v>0.5919938035580363</v>
      </c>
      <c r="AB34" s="66">
        <v>43302000</v>
      </c>
      <c r="AC34" s="77">
        <v>240765322</v>
      </c>
      <c r="AD34" s="68">
        <f t="shared" si="8"/>
        <v>0.17985148210006754</v>
      </c>
      <c r="AE34" s="66">
        <v>34000000</v>
      </c>
      <c r="AF34" s="77">
        <v>406740085</v>
      </c>
      <c r="AG34" s="68">
        <f t="shared" si="9"/>
        <v>0.08359146603413824</v>
      </c>
    </row>
    <row r="35" spans="1:33" s="10" customFormat="1" ht="12.75">
      <c r="A35" s="17" t="s">
        <v>611</v>
      </c>
      <c r="B35" s="38" t="s">
        <v>509</v>
      </c>
      <c r="C35" s="51" t="s">
        <v>510</v>
      </c>
      <c r="D35" s="66">
        <v>296851610</v>
      </c>
      <c r="E35" s="77">
        <v>349527744</v>
      </c>
      <c r="F35" s="103">
        <f t="shared" si="0"/>
        <v>0.8492934111691002</v>
      </c>
      <c r="G35" s="66">
        <v>106991208</v>
      </c>
      <c r="H35" s="77">
        <v>330968922</v>
      </c>
      <c r="I35" s="68">
        <f t="shared" si="1"/>
        <v>0.32326662984991683</v>
      </c>
      <c r="J35" s="66">
        <v>106991208</v>
      </c>
      <c r="K35" s="77">
        <v>265210588</v>
      </c>
      <c r="L35" s="68">
        <f t="shared" si="2"/>
        <v>0.40341982123277825</v>
      </c>
      <c r="M35" s="66">
        <v>106991208</v>
      </c>
      <c r="N35" s="77">
        <v>296851610</v>
      </c>
      <c r="O35" s="68">
        <f t="shared" si="3"/>
        <v>0.3604198340039321</v>
      </c>
      <c r="P35" s="66">
        <v>12000000</v>
      </c>
      <c r="Q35" s="77">
        <v>44081000</v>
      </c>
      <c r="R35" s="68">
        <f t="shared" si="4"/>
        <v>0.2722261291712983</v>
      </c>
      <c r="S35" s="66">
        <v>5000000</v>
      </c>
      <c r="T35" s="77">
        <v>44081000</v>
      </c>
      <c r="U35" s="68">
        <f t="shared" si="5"/>
        <v>0.11342755382137429</v>
      </c>
      <c r="V35" s="66">
        <v>5000000</v>
      </c>
      <c r="W35" s="77">
        <v>471313000</v>
      </c>
      <c r="X35" s="68">
        <f t="shared" si="6"/>
        <v>0.010608661335460724</v>
      </c>
      <c r="Y35" s="66">
        <v>37096000</v>
      </c>
      <c r="Z35" s="77">
        <v>44081000</v>
      </c>
      <c r="AA35" s="68">
        <f t="shared" si="7"/>
        <v>0.8415417073115401</v>
      </c>
      <c r="AB35" s="66">
        <v>14969000</v>
      </c>
      <c r="AC35" s="77">
        <v>172074050</v>
      </c>
      <c r="AD35" s="68">
        <f t="shared" si="8"/>
        <v>0.0869916178528953</v>
      </c>
      <c r="AE35" s="66">
        <v>27722120</v>
      </c>
      <c r="AF35" s="77">
        <v>330968922</v>
      </c>
      <c r="AG35" s="68">
        <f t="shared" si="9"/>
        <v>0.08376049277520987</v>
      </c>
    </row>
    <row r="36" spans="1:33" s="10" customFormat="1" ht="12.75">
      <c r="A36" s="17" t="s">
        <v>611</v>
      </c>
      <c r="B36" s="38" t="s">
        <v>511</v>
      </c>
      <c r="C36" s="51" t="s">
        <v>512</v>
      </c>
      <c r="D36" s="66">
        <v>482565120</v>
      </c>
      <c r="E36" s="77">
        <v>552775120</v>
      </c>
      <c r="F36" s="103">
        <f t="shared" si="0"/>
        <v>0.8729863239865064</v>
      </c>
      <c r="G36" s="66">
        <v>135421200</v>
      </c>
      <c r="H36" s="77">
        <v>532974220</v>
      </c>
      <c r="I36" s="68">
        <f t="shared" si="1"/>
        <v>0.2540858355212753</v>
      </c>
      <c r="J36" s="66">
        <v>135421200</v>
      </c>
      <c r="K36" s="77">
        <v>423519220</v>
      </c>
      <c r="L36" s="68">
        <f t="shared" si="2"/>
        <v>0.31975219448127995</v>
      </c>
      <c r="M36" s="66">
        <v>135421200</v>
      </c>
      <c r="N36" s="77">
        <v>482565120</v>
      </c>
      <c r="O36" s="68">
        <f t="shared" si="3"/>
        <v>0.2806278249037146</v>
      </c>
      <c r="P36" s="66">
        <v>32768100</v>
      </c>
      <c r="Q36" s="77">
        <v>63011100</v>
      </c>
      <c r="R36" s="68">
        <f t="shared" si="4"/>
        <v>0.5200369458714417</v>
      </c>
      <c r="S36" s="66">
        <v>16645000</v>
      </c>
      <c r="T36" s="77">
        <v>63011100</v>
      </c>
      <c r="U36" s="68">
        <f t="shared" si="5"/>
        <v>0.26415980676420503</v>
      </c>
      <c r="V36" s="66">
        <v>16645000</v>
      </c>
      <c r="W36" s="77">
        <v>546935772</v>
      </c>
      <c r="X36" s="68">
        <f t="shared" si="6"/>
        <v>0.03043318951169279</v>
      </c>
      <c r="Y36" s="66">
        <v>44364100</v>
      </c>
      <c r="Z36" s="77">
        <v>63011100</v>
      </c>
      <c r="AA36" s="68">
        <f t="shared" si="7"/>
        <v>0.7040680134135097</v>
      </c>
      <c r="AB36" s="66">
        <v>60981594</v>
      </c>
      <c r="AC36" s="77">
        <v>215453000</v>
      </c>
      <c r="AD36" s="68">
        <f t="shared" si="8"/>
        <v>0.28303896441451265</v>
      </c>
      <c r="AE36" s="66">
        <v>32558404</v>
      </c>
      <c r="AF36" s="77">
        <v>532974220</v>
      </c>
      <c r="AG36" s="68">
        <f t="shared" si="9"/>
        <v>0.06108814043576066</v>
      </c>
    </row>
    <row r="37" spans="1:33" s="10" customFormat="1" ht="12.75">
      <c r="A37" s="17" t="s">
        <v>612</v>
      </c>
      <c r="B37" s="38" t="s">
        <v>582</v>
      </c>
      <c r="C37" s="51" t="s">
        <v>583</v>
      </c>
      <c r="D37" s="66">
        <v>51967628</v>
      </c>
      <c r="E37" s="77">
        <v>176919628</v>
      </c>
      <c r="F37" s="103">
        <f t="shared" si="0"/>
        <v>0.2937357973644394</v>
      </c>
      <c r="G37" s="66">
        <v>96105751</v>
      </c>
      <c r="H37" s="77">
        <v>186599162</v>
      </c>
      <c r="I37" s="68">
        <f t="shared" si="1"/>
        <v>0.5150384919735063</v>
      </c>
      <c r="J37" s="66">
        <v>96105751</v>
      </c>
      <c r="K37" s="77">
        <v>186599162</v>
      </c>
      <c r="L37" s="68">
        <f t="shared" si="2"/>
        <v>0.5150384919735063</v>
      </c>
      <c r="M37" s="66">
        <v>96105751</v>
      </c>
      <c r="N37" s="77">
        <v>51967628</v>
      </c>
      <c r="O37" s="68">
        <f t="shared" si="3"/>
        <v>1.8493388037645282</v>
      </c>
      <c r="P37" s="66">
        <v>15000000</v>
      </c>
      <c r="Q37" s="77">
        <v>19000000</v>
      </c>
      <c r="R37" s="68">
        <f t="shared" si="4"/>
        <v>0.7894736842105263</v>
      </c>
      <c r="S37" s="66">
        <v>8000000</v>
      </c>
      <c r="T37" s="77">
        <v>19000000</v>
      </c>
      <c r="U37" s="68">
        <f t="shared" si="5"/>
        <v>0.42105263157894735</v>
      </c>
      <c r="V37" s="66">
        <v>8000000</v>
      </c>
      <c r="W37" s="77">
        <v>0</v>
      </c>
      <c r="X37" s="68">
        <f t="shared" si="6"/>
        <v>0</v>
      </c>
      <c r="Y37" s="66">
        <v>13300000</v>
      </c>
      <c r="Z37" s="77">
        <v>19000000</v>
      </c>
      <c r="AA37" s="68">
        <f t="shared" si="7"/>
        <v>0.7</v>
      </c>
      <c r="AB37" s="66">
        <v>0</v>
      </c>
      <c r="AC37" s="77">
        <v>0</v>
      </c>
      <c r="AD37" s="68">
        <f t="shared" si="8"/>
        <v>0</v>
      </c>
      <c r="AE37" s="66">
        <v>0</v>
      </c>
      <c r="AF37" s="77">
        <v>186599162</v>
      </c>
      <c r="AG37" s="68">
        <f t="shared" si="9"/>
        <v>0</v>
      </c>
    </row>
    <row r="38" spans="1:33" s="34" customFormat="1" ht="12.75">
      <c r="A38" s="39"/>
      <c r="B38" s="40" t="s">
        <v>671</v>
      </c>
      <c r="C38" s="56"/>
      <c r="D38" s="69">
        <f>SUM(D30:D37)</f>
        <v>3131358267</v>
      </c>
      <c r="E38" s="78">
        <f>SUM(E30:E37)</f>
        <v>3713846789</v>
      </c>
      <c r="F38" s="104">
        <f t="shared" si="0"/>
        <v>0.8431576327474611</v>
      </c>
      <c r="G38" s="69">
        <f>SUM(G30:G37)</f>
        <v>970400731</v>
      </c>
      <c r="H38" s="78">
        <f>SUM(H30:H37)</f>
        <v>3552666115</v>
      </c>
      <c r="I38" s="71">
        <f t="shared" si="1"/>
        <v>0.27314718005803934</v>
      </c>
      <c r="J38" s="69">
        <f>SUM(J30:J37)</f>
        <v>970400731</v>
      </c>
      <c r="K38" s="78">
        <f>SUM(K30:K37)</f>
        <v>2788472573</v>
      </c>
      <c r="L38" s="71">
        <f t="shared" si="2"/>
        <v>0.34800440226528273</v>
      </c>
      <c r="M38" s="69">
        <f>SUM(M30:M37)</f>
        <v>970400731</v>
      </c>
      <c r="N38" s="78">
        <f>SUM(N30:N37)</f>
        <v>3131358267</v>
      </c>
      <c r="O38" s="71">
        <f t="shared" si="3"/>
        <v>0.3098977019738125</v>
      </c>
      <c r="P38" s="69">
        <f>SUM(P30:P37)</f>
        <v>334478250</v>
      </c>
      <c r="Q38" s="78">
        <f>SUM(Q30:Q37)</f>
        <v>578259941</v>
      </c>
      <c r="R38" s="71">
        <f t="shared" si="4"/>
        <v>0.5784219626584854</v>
      </c>
      <c r="S38" s="69">
        <f>SUM(S30:S37)</f>
        <v>152814900</v>
      </c>
      <c r="T38" s="78">
        <f>SUM(T30:T37)</f>
        <v>578259941</v>
      </c>
      <c r="U38" s="71">
        <f t="shared" si="5"/>
        <v>0.2642667927778867</v>
      </c>
      <c r="V38" s="69">
        <f>SUM(V30:V37)</f>
        <v>152814900</v>
      </c>
      <c r="W38" s="78">
        <f>SUM(W30:W37)</f>
        <v>4261047206</v>
      </c>
      <c r="X38" s="71">
        <f t="shared" si="6"/>
        <v>0.03586322624748692</v>
      </c>
      <c r="Y38" s="69">
        <f>SUM(Y30:Y37)</f>
        <v>447936100</v>
      </c>
      <c r="Z38" s="78">
        <f>SUM(Z30:Z37)</f>
        <v>578259941</v>
      </c>
      <c r="AA38" s="71">
        <f t="shared" si="7"/>
        <v>0.7746275822346822</v>
      </c>
      <c r="AB38" s="69">
        <f>SUM(AB30:AB37)</f>
        <v>252308167</v>
      </c>
      <c r="AC38" s="78">
        <f>SUM(AC30:AC37)</f>
        <v>1790683855</v>
      </c>
      <c r="AD38" s="71">
        <f t="shared" si="8"/>
        <v>0.14090045336338836</v>
      </c>
      <c r="AE38" s="69">
        <f>SUM(AE30:AE37)</f>
        <v>263026948</v>
      </c>
      <c r="AF38" s="78">
        <f>SUM(AF30:AF37)</f>
        <v>3552666115</v>
      </c>
      <c r="AG38" s="71">
        <f t="shared" si="9"/>
        <v>0.07403649526462748</v>
      </c>
    </row>
    <row r="39" spans="1:33" s="10" customFormat="1" ht="12.75">
      <c r="A39" s="17" t="s">
        <v>611</v>
      </c>
      <c r="B39" s="38" t="s">
        <v>513</v>
      </c>
      <c r="C39" s="51" t="s">
        <v>514</v>
      </c>
      <c r="D39" s="66">
        <v>14819226</v>
      </c>
      <c r="E39" s="77">
        <v>14878826</v>
      </c>
      <c r="F39" s="103">
        <f t="shared" si="0"/>
        <v>0.9959943076153992</v>
      </c>
      <c r="G39" s="66">
        <v>11965987</v>
      </c>
      <c r="H39" s="77">
        <v>34920047</v>
      </c>
      <c r="I39" s="68">
        <f t="shared" si="1"/>
        <v>0.3426681241293862</v>
      </c>
      <c r="J39" s="66">
        <v>11965987</v>
      </c>
      <c r="K39" s="77">
        <v>30018847</v>
      </c>
      <c r="L39" s="68">
        <f t="shared" si="2"/>
        <v>0.3986158095945524</v>
      </c>
      <c r="M39" s="66">
        <v>11965987</v>
      </c>
      <c r="N39" s="77">
        <v>14819226</v>
      </c>
      <c r="O39" s="68">
        <f t="shared" si="3"/>
        <v>0.8074636961471537</v>
      </c>
      <c r="P39" s="66">
        <v>1292000</v>
      </c>
      <c r="Q39" s="77">
        <v>13415996</v>
      </c>
      <c r="R39" s="68">
        <f t="shared" si="4"/>
        <v>0.09630295059718265</v>
      </c>
      <c r="S39" s="66">
        <v>0</v>
      </c>
      <c r="T39" s="77">
        <v>13415996</v>
      </c>
      <c r="U39" s="68">
        <f t="shared" si="5"/>
        <v>0</v>
      </c>
      <c r="V39" s="66">
        <v>0</v>
      </c>
      <c r="W39" s="77">
        <v>61202</v>
      </c>
      <c r="X39" s="68">
        <f t="shared" si="6"/>
        <v>0</v>
      </c>
      <c r="Y39" s="66">
        <v>12213996</v>
      </c>
      <c r="Z39" s="77">
        <v>13415996</v>
      </c>
      <c r="AA39" s="68">
        <f t="shared" si="7"/>
        <v>0.9104054592741381</v>
      </c>
      <c r="AB39" s="66">
        <v>1490</v>
      </c>
      <c r="AC39" s="77">
        <v>10177771</v>
      </c>
      <c r="AD39" s="68">
        <f t="shared" si="8"/>
        <v>0.00014639747740443365</v>
      </c>
      <c r="AE39" s="66">
        <v>5924</v>
      </c>
      <c r="AF39" s="77">
        <v>34920047</v>
      </c>
      <c r="AG39" s="68">
        <f t="shared" si="9"/>
        <v>0.00016964467430413251</v>
      </c>
    </row>
    <row r="40" spans="1:33" s="10" customFormat="1" ht="12.75">
      <c r="A40" s="17" t="s">
        <v>611</v>
      </c>
      <c r="B40" s="38" t="s">
        <v>515</v>
      </c>
      <c r="C40" s="51" t="s">
        <v>516</v>
      </c>
      <c r="D40" s="66">
        <v>21255268</v>
      </c>
      <c r="E40" s="77">
        <v>45803268</v>
      </c>
      <c r="F40" s="103">
        <f t="shared" si="0"/>
        <v>0.46405570886339376</v>
      </c>
      <c r="G40" s="66">
        <v>9521069</v>
      </c>
      <c r="H40" s="77">
        <v>39002259</v>
      </c>
      <c r="I40" s="68">
        <f t="shared" si="1"/>
        <v>0.24411583441871917</v>
      </c>
      <c r="J40" s="66">
        <v>9521069</v>
      </c>
      <c r="K40" s="77">
        <v>32202259</v>
      </c>
      <c r="L40" s="68">
        <f t="shared" si="2"/>
        <v>0.29566463023603407</v>
      </c>
      <c r="M40" s="66">
        <v>9521069</v>
      </c>
      <c r="N40" s="77">
        <v>21255268</v>
      </c>
      <c r="O40" s="68">
        <f t="shared" si="3"/>
        <v>0.447939259105084</v>
      </c>
      <c r="P40" s="66">
        <v>0</v>
      </c>
      <c r="Q40" s="77">
        <v>8702250</v>
      </c>
      <c r="R40" s="68">
        <f t="shared" si="4"/>
        <v>0</v>
      </c>
      <c r="S40" s="66">
        <v>0</v>
      </c>
      <c r="T40" s="77">
        <v>8702250</v>
      </c>
      <c r="U40" s="68">
        <f t="shared" si="5"/>
        <v>0</v>
      </c>
      <c r="V40" s="66">
        <v>0</v>
      </c>
      <c r="W40" s="77">
        <v>0</v>
      </c>
      <c r="X40" s="68">
        <f t="shared" si="6"/>
        <v>0</v>
      </c>
      <c r="Y40" s="66">
        <v>6702250</v>
      </c>
      <c r="Z40" s="77">
        <v>8702250</v>
      </c>
      <c r="AA40" s="68">
        <f t="shared" si="7"/>
        <v>0.7701743801890316</v>
      </c>
      <c r="AB40" s="66">
        <v>0</v>
      </c>
      <c r="AC40" s="77">
        <v>12487905</v>
      </c>
      <c r="AD40" s="68">
        <f t="shared" si="8"/>
        <v>0</v>
      </c>
      <c r="AE40" s="66">
        <v>0</v>
      </c>
      <c r="AF40" s="77">
        <v>39002259</v>
      </c>
      <c r="AG40" s="68">
        <f t="shared" si="9"/>
        <v>0</v>
      </c>
    </row>
    <row r="41" spans="1:33" s="10" customFormat="1" ht="12.75">
      <c r="A41" s="17" t="s">
        <v>611</v>
      </c>
      <c r="B41" s="38" t="s">
        <v>517</v>
      </c>
      <c r="C41" s="51" t="s">
        <v>518</v>
      </c>
      <c r="D41" s="66">
        <v>161354747</v>
      </c>
      <c r="E41" s="77">
        <v>211731747</v>
      </c>
      <c r="F41" s="103">
        <f t="shared" si="0"/>
        <v>0.7620715801301162</v>
      </c>
      <c r="G41" s="66">
        <v>55713656</v>
      </c>
      <c r="H41" s="77">
        <v>173208241</v>
      </c>
      <c r="I41" s="68">
        <f t="shared" si="1"/>
        <v>0.32165707404187543</v>
      </c>
      <c r="J41" s="66">
        <v>55713656</v>
      </c>
      <c r="K41" s="77">
        <v>134677241</v>
      </c>
      <c r="L41" s="68">
        <f t="shared" si="2"/>
        <v>0.4136827840124821</v>
      </c>
      <c r="M41" s="66">
        <v>55713656</v>
      </c>
      <c r="N41" s="77">
        <v>161354747</v>
      </c>
      <c r="O41" s="68">
        <f t="shared" si="3"/>
        <v>0.3452867488305132</v>
      </c>
      <c r="P41" s="66">
        <v>5500600</v>
      </c>
      <c r="Q41" s="77">
        <v>53443000</v>
      </c>
      <c r="R41" s="68">
        <f t="shared" si="4"/>
        <v>0.10292461126808002</v>
      </c>
      <c r="S41" s="66">
        <v>2870000</v>
      </c>
      <c r="T41" s="77">
        <v>53443000</v>
      </c>
      <c r="U41" s="68">
        <f t="shared" si="5"/>
        <v>0.05370207510805906</v>
      </c>
      <c r="V41" s="66">
        <v>2870000</v>
      </c>
      <c r="W41" s="77">
        <v>243262490</v>
      </c>
      <c r="X41" s="68">
        <f t="shared" si="6"/>
        <v>0.011797955369115888</v>
      </c>
      <c r="Y41" s="66">
        <v>46083800</v>
      </c>
      <c r="Z41" s="77">
        <v>53443000</v>
      </c>
      <c r="AA41" s="68">
        <f t="shared" si="7"/>
        <v>0.8622981494302341</v>
      </c>
      <c r="AB41" s="66">
        <v>16475127</v>
      </c>
      <c r="AC41" s="77">
        <v>77626980</v>
      </c>
      <c r="AD41" s="68">
        <f t="shared" si="8"/>
        <v>0.21223454783375573</v>
      </c>
      <c r="AE41" s="66">
        <v>10641356</v>
      </c>
      <c r="AF41" s="77">
        <v>173208241</v>
      </c>
      <c r="AG41" s="68">
        <f t="shared" si="9"/>
        <v>0.0614367765561455</v>
      </c>
    </row>
    <row r="42" spans="1:33" s="10" customFormat="1" ht="12.75">
      <c r="A42" s="17" t="s">
        <v>612</v>
      </c>
      <c r="B42" s="38" t="s">
        <v>598</v>
      </c>
      <c r="C42" s="51" t="s">
        <v>599</v>
      </c>
      <c r="D42" s="66">
        <v>33870633</v>
      </c>
      <c r="E42" s="77">
        <v>57673388</v>
      </c>
      <c r="F42" s="103">
        <f t="shared" si="0"/>
        <v>0.5872835665558611</v>
      </c>
      <c r="G42" s="66">
        <v>9985512</v>
      </c>
      <c r="H42" s="77">
        <v>51745662</v>
      </c>
      <c r="I42" s="68">
        <f t="shared" si="1"/>
        <v>0.19297292978878114</v>
      </c>
      <c r="J42" s="66">
        <v>9985512</v>
      </c>
      <c r="K42" s="77">
        <v>51745662</v>
      </c>
      <c r="L42" s="68">
        <f t="shared" si="2"/>
        <v>0.19297292978878114</v>
      </c>
      <c r="M42" s="66">
        <v>9985512</v>
      </c>
      <c r="N42" s="77">
        <v>33870633</v>
      </c>
      <c r="O42" s="68">
        <f t="shared" si="3"/>
        <v>0.2948132678831246</v>
      </c>
      <c r="P42" s="66">
        <v>100000</v>
      </c>
      <c r="Q42" s="77">
        <v>100000</v>
      </c>
      <c r="R42" s="68">
        <f t="shared" si="4"/>
        <v>1</v>
      </c>
      <c r="S42" s="66">
        <v>0</v>
      </c>
      <c r="T42" s="77">
        <v>100000</v>
      </c>
      <c r="U42" s="68">
        <f t="shared" si="5"/>
        <v>0</v>
      </c>
      <c r="V42" s="66">
        <v>0</v>
      </c>
      <c r="W42" s="77">
        <v>0</v>
      </c>
      <c r="X42" s="68">
        <f t="shared" si="6"/>
        <v>0</v>
      </c>
      <c r="Y42" s="66">
        <v>0</v>
      </c>
      <c r="Z42" s="77">
        <v>100000</v>
      </c>
      <c r="AA42" s="68">
        <f t="shared" si="7"/>
        <v>0</v>
      </c>
      <c r="AB42" s="66">
        <v>0</v>
      </c>
      <c r="AC42" s="77">
        <v>0</v>
      </c>
      <c r="AD42" s="68">
        <f t="shared" si="8"/>
        <v>0</v>
      </c>
      <c r="AE42" s="66">
        <v>0</v>
      </c>
      <c r="AF42" s="77">
        <v>51745662</v>
      </c>
      <c r="AG42" s="68">
        <f t="shared" si="9"/>
        <v>0</v>
      </c>
    </row>
    <row r="43" spans="1:33" s="34" customFormat="1" ht="12.75">
      <c r="A43" s="39"/>
      <c r="B43" s="40" t="s">
        <v>672</v>
      </c>
      <c r="C43" s="56"/>
      <c r="D43" s="69">
        <f>SUM(D39:D42)</f>
        <v>231299874</v>
      </c>
      <c r="E43" s="78">
        <f>SUM(E39:E42)</f>
        <v>330087229</v>
      </c>
      <c r="F43" s="104">
        <f t="shared" si="0"/>
        <v>0.7007234866393452</v>
      </c>
      <c r="G43" s="69">
        <f>SUM(G39:G42)</f>
        <v>87186224</v>
      </c>
      <c r="H43" s="78">
        <f>SUM(H39:H42)</f>
        <v>298876209</v>
      </c>
      <c r="I43" s="71">
        <f t="shared" si="1"/>
        <v>0.2917134966738018</v>
      </c>
      <c r="J43" s="69">
        <f>SUM(J39:J42)</f>
        <v>87186224</v>
      </c>
      <c r="K43" s="78">
        <f>SUM(K39:K42)</f>
        <v>248644009</v>
      </c>
      <c r="L43" s="71">
        <f t="shared" si="2"/>
        <v>0.350646791574214</v>
      </c>
      <c r="M43" s="69">
        <f>SUM(M39:M42)</f>
        <v>87186224</v>
      </c>
      <c r="N43" s="78">
        <f>SUM(N39:N42)</f>
        <v>231299874</v>
      </c>
      <c r="O43" s="71">
        <f t="shared" si="3"/>
        <v>0.37694021398386063</v>
      </c>
      <c r="P43" s="69">
        <f>SUM(P39:P42)</f>
        <v>6892600</v>
      </c>
      <c r="Q43" s="78">
        <f>SUM(Q39:Q42)</f>
        <v>75661246</v>
      </c>
      <c r="R43" s="71">
        <f t="shared" si="4"/>
        <v>0.09109815611548348</v>
      </c>
      <c r="S43" s="69">
        <f>SUM(S39:S42)</f>
        <v>2870000</v>
      </c>
      <c r="T43" s="78">
        <f>SUM(T39:T42)</f>
        <v>75661246</v>
      </c>
      <c r="U43" s="71">
        <f t="shared" si="5"/>
        <v>0.037932232836873976</v>
      </c>
      <c r="V43" s="69">
        <f>SUM(V39:V42)</f>
        <v>2870000</v>
      </c>
      <c r="W43" s="78">
        <f>SUM(W39:W42)</f>
        <v>243323692</v>
      </c>
      <c r="X43" s="71">
        <f t="shared" si="6"/>
        <v>0.011794987887985851</v>
      </c>
      <c r="Y43" s="69">
        <f>SUM(Y39:Y42)</f>
        <v>65000046</v>
      </c>
      <c r="Z43" s="78">
        <f>SUM(Z39:Z42)</f>
        <v>75661246</v>
      </c>
      <c r="AA43" s="71">
        <f t="shared" si="7"/>
        <v>0.8590929892959998</v>
      </c>
      <c r="AB43" s="69">
        <f>SUM(AB39:AB42)</f>
        <v>16476617</v>
      </c>
      <c r="AC43" s="78">
        <f>SUM(AC39:AC42)</f>
        <v>100292656</v>
      </c>
      <c r="AD43" s="71">
        <f t="shared" si="8"/>
        <v>0.16428537898128853</v>
      </c>
      <c r="AE43" s="69">
        <f>SUM(AE39:AE42)</f>
        <v>10647280</v>
      </c>
      <c r="AF43" s="78">
        <f>SUM(AF39:AF42)</f>
        <v>298876209</v>
      </c>
      <c r="AG43" s="71">
        <f t="shared" si="9"/>
        <v>0.03562438119656423</v>
      </c>
    </row>
    <row r="44" spans="1:33" s="34" customFormat="1" ht="12.75">
      <c r="A44" s="39"/>
      <c r="B44" s="40" t="s">
        <v>673</v>
      </c>
      <c r="C44" s="56"/>
      <c r="D44" s="69">
        <f>SUM(D8,D10:D15,D17:D22,D24:D28,D30:D37,D39:D42)</f>
        <v>40719792721</v>
      </c>
      <c r="E44" s="78">
        <f>SUM(E8,E10:E15,E17:E22,E24:E28,E30:E37,E39:E42)</f>
        <v>44538963479</v>
      </c>
      <c r="F44" s="104">
        <f t="shared" si="0"/>
        <v>0.9142510184413984</v>
      </c>
      <c r="G44" s="69">
        <f>SUM(G8,G10:G15,G17:G22,G24:G28,G30:G37,G39:G42)</f>
        <v>10291476878</v>
      </c>
      <c r="H44" s="78">
        <f>SUM(H8,H10:H15,H17:H22,H24:H28,H30:H37,H39:H42)</f>
        <v>41742684778</v>
      </c>
      <c r="I44" s="71">
        <f t="shared" si="1"/>
        <v>0.24654563866059723</v>
      </c>
      <c r="J44" s="69">
        <f>SUM(J8,J10:J15,J17:J22,J24:J28,J30:J37,J39:J42)</f>
        <v>10291476878</v>
      </c>
      <c r="K44" s="78">
        <f>SUM(K8,K10:K15,K17:K22,K24:K28,K30:K37,K39:K42)</f>
        <v>33410123169</v>
      </c>
      <c r="L44" s="71">
        <f t="shared" si="2"/>
        <v>0.3080346883470659</v>
      </c>
      <c r="M44" s="69">
        <f>SUM(M8,M10:M15,M17:M22,M24:M28,M30:M37,M39:M42)</f>
        <v>10291476878</v>
      </c>
      <c r="N44" s="78">
        <f>SUM(N8,N10:N15,N17:N22,N24:N28,N30:N37,N39:N42)</f>
        <v>40719792721</v>
      </c>
      <c r="O44" s="71">
        <f t="shared" si="3"/>
        <v>0.252738930880964</v>
      </c>
      <c r="P44" s="69">
        <f>SUM(P8,P10:P15,P17:P22,P24:P28,P30:P37,P39:P42)</f>
        <v>3881553915</v>
      </c>
      <c r="Q44" s="78">
        <f>SUM(Q8,Q10:Q15,Q17:Q22,Q24:Q28,Q30:Q37,Q39:Q42)</f>
        <v>7305844799</v>
      </c>
      <c r="R44" s="71">
        <f t="shared" si="4"/>
        <v>0.5312943296484062</v>
      </c>
      <c r="S44" s="69">
        <f>SUM(S8,S10:S15,S17:S22,S24:S28,S30:S37,S39:S42)</f>
        <v>1933236788</v>
      </c>
      <c r="T44" s="78">
        <f>SUM(T8,T10:T15,T17:T22,T24:T28,T30:T37,T39:T42)</f>
        <v>7305844799</v>
      </c>
      <c r="U44" s="71">
        <f t="shared" si="5"/>
        <v>0.26461509123005394</v>
      </c>
      <c r="V44" s="69">
        <f>SUM(V8,V10:V15,V17:V22,V24:V28,V30:V37,V39:V42)</f>
        <v>1933236788</v>
      </c>
      <c r="W44" s="78">
        <f>SUM(W8,W10:W15,W17:W22,W24:W28,W30:W37,W39:W42)</f>
        <v>17868358418</v>
      </c>
      <c r="X44" s="71">
        <f t="shared" si="6"/>
        <v>0.10819330700533299</v>
      </c>
      <c r="Y44" s="69">
        <f>SUM(Y8,Y10:Y15,Y17:Y22,Y24:Y28,Y30:Y37,Y39:Y42)</f>
        <v>5121526667</v>
      </c>
      <c r="Z44" s="78">
        <f>SUM(Z8,Z10:Z15,Z17:Z22,Z24:Z28,Z30:Z37,Z39:Z42)</f>
        <v>7305844799</v>
      </c>
      <c r="AA44" s="71">
        <f t="shared" si="7"/>
        <v>0.7010177204559584</v>
      </c>
      <c r="AB44" s="69">
        <f>SUM(AB8,AB10:AB15,AB17:AB22,AB24:AB28,AB30:AB37,AB39:AB42)</f>
        <v>748940444</v>
      </c>
      <c r="AC44" s="78">
        <f>SUM(AC8,AC10:AC15,AC17:AC22,AC24:AC28,AC30:AC37,AC39:AC42)</f>
        <v>16862410236</v>
      </c>
      <c r="AD44" s="71">
        <f t="shared" si="8"/>
        <v>0.0444147920444414</v>
      </c>
      <c r="AE44" s="69">
        <f>SUM(AE8,AE10:AE15,AE17:AE22,AE24:AE28,AE30:AE37,AE39:AE42)</f>
        <v>792543040</v>
      </c>
      <c r="AF44" s="78">
        <f>SUM(AF8,AF10:AF15,AF17:AF22,AF24:AF28,AF30:AF37,AF39:AF42)</f>
        <v>41742684778</v>
      </c>
      <c r="AG44" s="71">
        <f t="shared" si="9"/>
        <v>0.018986393525356103</v>
      </c>
    </row>
    <row r="45" spans="1:33" s="10" customFormat="1" ht="12.75">
      <c r="A45" s="41"/>
      <c r="B45" s="42"/>
      <c r="C45" s="43"/>
      <c r="D45" s="97"/>
      <c r="E45" s="98"/>
      <c r="F45" s="100"/>
      <c r="G45" s="97"/>
      <c r="H45" s="98"/>
      <c r="I45" s="100"/>
      <c r="J45" s="97"/>
      <c r="K45" s="98"/>
      <c r="L45" s="100"/>
      <c r="M45" s="97"/>
      <c r="N45" s="98"/>
      <c r="O45" s="100"/>
      <c r="P45" s="97"/>
      <c r="Q45" s="98"/>
      <c r="R45" s="100"/>
      <c r="S45" s="97"/>
      <c r="T45" s="98"/>
      <c r="U45" s="100"/>
      <c r="V45" s="97"/>
      <c r="W45" s="98"/>
      <c r="X45" s="100"/>
      <c r="Y45" s="97"/>
      <c r="Z45" s="98"/>
      <c r="AA45" s="100"/>
      <c r="AB45" s="97"/>
      <c r="AC45" s="98"/>
      <c r="AD45" s="100"/>
      <c r="AE45" s="97"/>
      <c r="AF45" s="98"/>
      <c r="AG45" s="100"/>
    </row>
    <row r="46" spans="1:33" s="10" customFormat="1" ht="12.75">
      <c r="A46" s="26"/>
      <c r="B46" s="123" t="s">
        <v>46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</row>
    <row r="47" spans="1:33" s="10" customFormat="1" ht="12.75">
      <c r="A47" s="26"/>
      <c r="B47" s="26"/>
      <c r="C47" s="59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</row>
    <row r="48" spans="1:33" s="10" customFormat="1" ht="12.75">
      <c r="A48" s="26"/>
      <c r="B48" s="26"/>
      <c r="C48" s="59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</row>
    <row r="49" spans="1:33" ht="12.75">
      <c r="A49" s="2"/>
      <c r="B49" s="2"/>
      <c r="C49" s="5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.75">
      <c r="A50" s="2"/>
      <c r="B50" s="2"/>
      <c r="C50" s="5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.75">
      <c r="A51" s="2"/>
      <c r="B51" s="2"/>
      <c r="C51" s="5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>
      <c r="A52" s="2"/>
      <c r="B52" s="2"/>
      <c r="C52" s="5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.75">
      <c r="A53" s="2"/>
      <c r="B53" s="2"/>
      <c r="C53" s="5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.75">
      <c r="A54" s="2"/>
      <c r="B54" s="2"/>
      <c r="C54" s="5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.75">
      <c r="A55" s="2"/>
      <c r="B55" s="2"/>
      <c r="C55" s="5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.75">
      <c r="A56" s="2"/>
      <c r="B56" s="2"/>
      <c r="C56" s="5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.75">
      <c r="A57" s="2"/>
      <c r="B57" s="2"/>
      <c r="C57" s="5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.75">
      <c r="A58" s="2"/>
      <c r="B58" s="2"/>
      <c r="C58" s="5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.75">
      <c r="A59" s="2"/>
      <c r="B59" s="2"/>
      <c r="C59" s="5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.75">
      <c r="A60" s="2"/>
      <c r="B60" s="2"/>
      <c r="C60" s="5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.75">
      <c r="A61" s="2"/>
      <c r="B61" s="2"/>
      <c r="C61" s="5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.75">
      <c r="A62" s="2"/>
      <c r="B62" s="2"/>
      <c r="C62" s="5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.75">
      <c r="A63" s="2"/>
      <c r="B63" s="2"/>
      <c r="C63" s="5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.75">
      <c r="A64" s="2"/>
      <c r="B64" s="2"/>
      <c r="C64" s="5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.75">
      <c r="A65" s="2"/>
      <c r="B65" s="2"/>
      <c r="C65" s="5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.75">
      <c r="A66" s="2"/>
      <c r="B66" s="2"/>
      <c r="C66" s="5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.75">
      <c r="A67" s="2"/>
      <c r="B67" s="2"/>
      <c r="C67" s="5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.75">
      <c r="A68" s="2"/>
      <c r="B68" s="2"/>
      <c r="C68" s="5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.75">
      <c r="A69" s="2"/>
      <c r="B69" s="2"/>
      <c r="C69" s="5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.75">
      <c r="A70" s="2"/>
      <c r="B70" s="2"/>
      <c r="C70" s="5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.75">
      <c r="A71" s="2"/>
      <c r="B71" s="2"/>
      <c r="C71" s="5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.75">
      <c r="A72" s="2"/>
      <c r="B72" s="2"/>
      <c r="C72" s="5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.75">
      <c r="A73" s="2"/>
      <c r="B73" s="2"/>
      <c r="C73" s="5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.75">
      <c r="A74" s="2"/>
      <c r="B74" s="2"/>
      <c r="C74" s="5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.75">
      <c r="A75" s="2"/>
      <c r="B75" s="2"/>
      <c r="C75" s="5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.75">
      <c r="A76" s="2"/>
      <c r="B76" s="2"/>
      <c r="C76" s="5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.75">
      <c r="A77" s="2"/>
      <c r="B77" s="2"/>
      <c r="C77" s="5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.75">
      <c r="A78" s="2"/>
      <c r="B78" s="2"/>
      <c r="C78" s="5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.75">
      <c r="A79" s="2"/>
      <c r="B79" s="2"/>
      <c r="C79" s="5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.75">
      <c r="A80" s="2"/>
      <c r="B80" s="2"/>
      <c r="C80" s="5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.75">
      <c r="A81" s="2"/>
      <c r="B81" s="2"/>
      <c r="C81" s="5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.75">
      <c r="A82" s="2"/>
      <c r="B82" s="2"/>
      <c r="C82" s="5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</sheetData>
  <sheetProtection password="F954" sheet="1" objects="1" scenarios="1"/>
  <mergeCells count="3">
    <mergeCell ref="B2:AG2"/>
    <mergeCell ref="B46:AG46"/>
    <mergeCell ref="B3:AG3"/>
  </mergeCells>
  <printOptions horizontalCentered="1"/>
  <pageMargins left="0.03937007874015748" right="0.03937007874015748" top="0.31496062992125984" bottom="0.15748031496062992" header="0.31496062992125984" footer="0.15748031496062992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9921875" style="3" customWidth="1"/>
    <col min="2" max="2" width="19.28125" style="3" customWidth="1"/>
    <col min="3" max="3" width="6.7109375" style="3" customWidth="1"/>
    <col min="4" max="5" width="10.7109375" style="3" hidden="1" customWidth="1"/>
    <col min="6" max="6" width="8.7109375" style="3" customWidth="1"/>
    <col min="7" max="8" width="10.7109375" style="3" hidden="1" customWidth="1"/>
    <col min="9" max="9" width="8.7109375" style="3" customWidth="1"/>
    <col min="10" max="11" width="10.7109375" style="3" hidden="1" customWidth="1"/>
    <col min="12" max="12" width="8.7109375" style="3" customWidth="1"/>
    <col min="13" max="14" width="10.7109375" style="3" hidden="1" customWidth="1"/>
    <col min="15" max="15" width="8.7109375" style="3" customWidth="1"/>
    <col min="16" max="16" width="10.7109375" style="3" hidden="1" customWidth="1"/>
    <col min="17" max="17" width="11.7109375" style="3" hidden="1" customWidth="1"/>
    <col min="18" max="18" width="8.7109375" style="3" customWidth="1"/>
    <col min="19" max="20" width="10.7109375" style="3" hidden="1" customWidth="1"/>
    <col min="21" max="21" width="8.7109375" style="3" customWidth="1"/>
    <col min="22" max="23" width="10.7109375" style="3" hidden="1" customWidth="1"/>
    <col min="24" max="24" width="8.7109375" style="3" customWidth="1"/>
    <col min="25" max="26" width="10.7109375" style="3" hidden="1" customWidth="1"/>
    <col min="27" max="27" width="8.7109375" style="3" customWidth="1"/>
    <col min="28" max="29" width="10.7109375" style="3" hidden="1" customWidth="1"/>
    <col min="30" max="30" width="8.7109375" style="3" customWidth="1"/>
    <col min="31" max="32" width="10.7109375" style="3" hidden="1" customWidth="1"/>
    <col min="33" max="33" width="8.7109375" style="3" customWidth="1"/>
    <col min="34" max="16384" width="9.140625" style="3" customWidth="1"/>
  </cols>
  <sheetData>
    <row r="1" spans="1:3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7" ht="18.75" customHeight="1">
      <c r="A2" s="4"/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2"/>
      <c r="AI2" s="2"/>
      <c r="AJ2" s="2"/>
      <c r="AK2" s="2"/>
    </row>
    <row r="3" spans="1:33" ht="16.5" customHeight="1">
      <c r="A3" s="5"/>
      <c r="B3" s="125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</row>
    <row r="4" spans="1:33" s="10" customFormat="1" ht="51">
      <c r="A4" s="7"/>
      <c r="B4" s="8" t="s">
        <v>680</v>
      </c>
      <c r="C4" s="9" t="s">
        <v>1</v>
      </c>
      <c r="D4" s="28" t="s">
        <v>2</v>
      </c>
      <c r="E4" s="29" t="s">
        <v>3</v>
      </c>
      <c r="F4" s="30" t="s">
        <v>4</v>
      </c>
      <c r="G4" s="29" t="s">
        <v>5</v>
      </c>
      <c r="H4" s="29" t="s">
        <v>6</v>
      </c>
      <c r="I4" s="30" t="s">
        <v>7</v>
      </c>
      <c r="J4" s="29" t="s">
        <v>8</v>
      </c>
      <c r="K4" s="29" t="s">
        <v>9</v>
      </c>
      <c r="L4" s="30" t="s">
        <v>10</v>
      </c>
      <c r="M4" s="29" t="s">
        <v>8</v>
      </c>
      <c r="N4" s="29" t="s">
        <v>2</v>
      </c>
      <c r="O4" s="30" t="s">
        <v>11</v>
      </c>
      <c r="P4" s="29" t="s">
        <v>12</v>
      </c>
      <c r="Q4" s="29" t="s">
        <v>13</v>
      </c>
      <c r="R4" s="30" t="s">
        <v>14</v>
      </c>
      <c r="S4" s="29" t="s">
        <v>15</v>
      </c>
      <c r="T4" s="29" t="s">
        <v>13</v>
      </c>
      <c r="U4" s="30" t="s">
        <v>16</v>
      </c>
      <c r="V4" s="29" t="s">
        <v>15</v>
      </c>
      <c r="W4" s="29" t="s">
        <v>17</v>
      </c>
      <c r="X4" s="30" t="s">
        <v>18</v>
      </c>
      <c r="Y4" s="29" t="s">
        <v>679</v>
      </c>
      <c r="Z4" s="29" t="s">
        <v>20</v>
      </c>
      <c r="AA4" s="30" t="s">
        <v>678</v>
      </c>
      <c r="AB4" s="29" t="s">
        <v>22</v>
      </c>
      <c r="AC4" s="29" t="s">
        <v>23</v>
      </c>
      <c r="AD4" s="30" t="s">
        <v>24</v>
      </c>
      <c r="AE4" s="29" t="s">
        <v>25</v>
      </c>
      <c r="AF4" s="29" t="s">
        <v>6</v>
      </c>
      <c r="AG4" s="30" t="s">
        <v>26</v>
      </c>
    </row>
    <row r="5" spans="1:33" s="10" customFormat="1" ht="12.75">
      <c r="A5" s="11"/>
      <c r="B5" s="12"/>
      <c r="C5" s="13"/>
      <c r="D5" s="60"/>
      <c r="E5" s="61"/>
      <c r="F5" s="101"/>
      <c r="G5" s="60"/>
      <c r="H5" s="61"/>
      <c r="I5" s="62"/>
      <c r="J5" s="60"/>
      <c r="K5" s="61"/>
      <c r="L5" s="62"/>
      <c r="M5" s="60"/>
      <c r="N5" s="61"/>
      <c r="O5" s="62"/>
      <c r="P5" s="60"/>
      <c r="Q5" s="61"/>
      <c r="R5" s="62"/>
      <c r="S5" s="60"/>
      <c r="T5" s="61"/>
      <c r="U5" s="62"/>
      <c r="V5" s="60"/>
      <c r="W5" s="61"/>
      <c r="X5" s="62"/>
      <c r="Y5" s="60"/>
      <c r="Z5" s="61"/>
      <c r="AA5" s="62"/>
      <c r="AB5" s="60"/>
      <c r="AC5" s="61"/>
      <c r="AD5" s="62"/>
      <c r="AE5" s="60"/>
      <c r="AF5" s="61"/>
      <c r="AG5" s="62"/>
    </row>
    <row r="6" spans="1:33" s="10" customFormat="1" ht="12.75">
      <c r="A6" s="14"/>
      <c r="B6" s="15" t="s">
        <v>47</v>
      </c>
      <c r="C6" s="13"/>
      <c r="D6" s="63"/>
      <c r="E6" s="64"/>
      <c r="F6" s="102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</row>
    <row r="7" spans="1:33" s="10" customFormat="1" ht="12.75">
      <c r="A7" s="14"/>
      <c r="B7" s="16"/>
      <c r="C7" s="13"/>
      <c r="D7" s="63"/>
      <c r="E7" s="64"/>
      <c r="F7" s="102"/>
      <c r="G7" s="63"/>
      <c r="H7" s="64"/>
      <c r="I7" s="65"/>
      <c r="J7" s="63"/>
      <c r="K7" s="64"/>
      <c r="L7" s="65"/>
      <c r="M7" s="63"/>
      <c r="N7" s="64"/>
      <c r="O7" s="65"/>
      <c r="P7" s="63"/>
      <c r="Q7" s="64"/>
      <c r="R7" s="65"/>
      <c r="S7" s="63"/>
      <c r="T7" s="64"/>
      <c r="U7" s="65"/>
      <c r="V7" s="63"/>
      <c r="W7" s="64"/>
      <c r="X7" s="65"/>
      <c r="Y7" s="63"/>
      <c r="Z7" s="64"/>
      <c r="AA7" s="65"/>
      <c r="AB7" s="63"/>
      <c r="AC7" s="64"/>
      <c r="AD7" s="65"/>
      <c r="AE7" s="63"/>
      <c r="AF7" s="64"/>
      <c r="AG7" s="65"/>
    </row>
    <row r="8" spans="1:33" s="10" customFormat="1" ht="12.75">
      <c r="A8" s="17"/>
      <c r="B8" s="18" t="s">
        <v>48</v>
      </c>
      <c r="C8" s="51" t="s">
        <v>49</v>
      </c>
      <c r="D8" s="66">
        <v>3341137177</v>
      </c>
      <c r="E8" s="77">
        <v>4307707264</v>
      </c>
      <c r="F8" s="103">
        <f>IF($E8=0,0,($N8/$E8))</f>
        <v>0.7756184374277852</v>
      </c>
      <c r="G8" s="66">
        <v>983307224</v>
      </c>
      <c r="H8" s="77">
        <v>3616249546</v>
      </c>
      <c r="I8" s="68">
        <f>IF($AF8=0,0,($M8/$AF8))</f>
        <v>0.27191354232941534</v>
      </c>
      <c r="J8" s="66">
        <v>983307224</v>
      </c>
      <c r="K8" s="77">
        <v>2675721707</v>
      </c>
      <c r="L8" s="68">
        <f>IF($K8=0,0,($M8/$K8))</f>
        <v>0.3674923372739226</v>
      </c>
      <c r="M8" s="66">
        <v>983307224</v>
      </c>
      <c r="N8" s="77">
        <v>3341137177</v>
      </c>
      <c r="O8" s="68">
        <f>IF($N8=0,0,($M8/$N8))</f>
        <v>0.29430315844825905</v>
      </c>
      <c r="P8" s="66">
        <v>110251293</v>
      </c>
      <c r="Q8" s="77">
        <v>764669130</v>
      </c>
      <c r="R8" s="68">
        <f>IF($T8=0,0,($P8/$T8))</f>
        <v>0.14418169725250973</v>
      </c>
      <c r="S8" s="66">
        <v>0</v>
      </c>
      <c r="T8" s="77">
        <v>764669130</v>
      </c>
      <c r="U8" s="68">
        <f>IF($T8=0,0,($V8/$T8))</f>
        <v>0</v>
      </c>
      <c r="V8" s="66">
        <v>0</v>
      </c>
      <c r="W8" s="77">
        <v>12930801000</v>
      </c>
      <c r="X8" s="68">
        <f>IF($W8=0,0,($V8/$W8))</f>
        <v>0</v>
      </c>
      <c r="Y8" s="66">
        <v>655409942</v>
      </c>
      <c r="Z8" s="77">
        <v>764669130</v>
      </c>
      <c r="AA8" s="68">
        <f>IF($Z8=0,0,($Y8/$Z8))</f>
        <v>0.857115733179918</v>
      </c>
      <c r="AB8" s="66">
        <v>582969000</v>
      </c>
      <c r="AC8" s="77">
        <v>1752581550</v>
      </c>
      <c r="AD8" s="68">
        <f>IF($AC8=0,0,($AB8/$AC8))</f>
        <v>0.33263445002031433</v>
      </c>
      <c r="AE8" s="66">
        <v>378860000</v>
      </c>
      <c r="AF8" s="77">
        <v>3616249546</v>
      </c>
      <c r="AG8" s="68">
        <f>IF($AF8=0,0,($AE8/$AF8))</f>
        <v>0.10476600001763263</v>
      </c>
    </row>
    <row r="9" spans="1:33" s="10" customFormat="1" ht="12.75">
      <c r="A9" s="17"/>
      <c r="B9" s="18" t="s">
        <v>50</v>
      </c>
      <c r="C9" s="51" t="s">
        <v>51</v>
      </c>
      <c r="D9" s="66">
        <v>31377830757</v>
      </c>
      <c r="E9" s="77">
        <v>33275646545</v>
      </c>
      <c r="F9" s="103">
        <f>IF($E9=0,0,($N9/$E9))</f>
        <v>0.942966824538375</v>
      </c>
      <c r="G9" s="66">
        <v>7110070876</v>
      </c>
      <c r="H9" s="77">
        <v>30720927253</v>
      </c>
      <c r="I9" s="68">
        <f>IF($AF9=0,0,($M9/$AF9))</f>
        <v>0.23144063385344849</v>
      </c>
      <c r="J9" s="66">
        <v>7110070876</v>
      </c>
      <c r="K9" s="77">
        <v>24935051736</v>
      </c>
      <c r="L9" s="68">
        <f>IF($K9=0,0,($M9/$K9))</f>
        <v>0.28514361836012675</v>
      </c>
      <c r="M9" s="66">
        <v>7110070876</v>
      </c>
      <c r="N9" s="77">
        <v>31377830757</v>
      </c>
      <c r="O9" s="68">
        <f>IF($N9=0,0,($M9/$N9))</f>
        <v>0.22659536062459743</v>
      </c>
      <c r="P9" s="66">
        <v>2425367678</v>
      </c>
      <c r="Q9" s="77">
        <v>5089866927</v>
      </c>
      <c r="R9" s="68">
        <f>IF($T9=0,0,($P9/$T9))</f>
        <v>0.4765090547130526</v>
      </c>
      <c r="S9" s="66">
        <v>1357386488</v>
      </c>
      <c r="T9" s="77">
        <v>5089866927</v>
      </c>
      <c r="U9" s="68">
        <f>IF($T9=0,0,($V9/$T9))</f>
        <v>0.26668408181744985</v>
      </c>
      <c r="V9" s="66">
        <v>1357386488</v>
      </c>
      <c r="W9" s="77">
        <v>26414579</v>
      </c>
      <c r="X9" s="68">
        <f>IF($W9=0,0,($V9/$W9))</f>
        <v>51.38777672738983</v>
      </c>
      <c r="Y9" s="66">
        <v>3428671888</v>
      </c>
      <c r="Z9" s="77">
        <v>5089866927</v>
      </c>
      <c r="AA9" s="68">
        <f>IF($Z9=0,0,($Y9/$Z9))</f>
        <v>0.6736270195615667</v>
      </c>
      <c r="AB9" s="66">
        <v>3840680</v>
      </c>
      <c r="AC9" s="77">
        <v>11367151253</v>
      </c>
      <c r="AD9" s="68">
        <f>IF($AC9=0,0,($AB9/$AC9))</f>
        <v>0.0003378753316919553</v>
      </c>
      <c r="AE9" s="66">
        <v>3028783</v>
      </c>
      <c r="AF9" s="77">
        <v>30720927253</v>
      </c>
      <c r="AG9" s="68">
        <f>IF($AF9=0,0,($AE9/$AF9))</f>
        <v>9.85902207656909E-05</v>
      </c>
    </row>
    <row r="10" spans="1:33" s="10" customFormat="1" ht="12.75">
      <c r="A10" s="17"/>
      <c r="B10" s="18" t="s">
        <v>52</v>
      </c>
      <c r="C10" s="51" t="s">
        <v>53</v>
      </c>
      <c r="D10" s="66">
        <v>17966734932</v>
      </c>
      <c r="E10" s="77">
        <v>21151848416</v>
      </c>
      <c r="F10" s="103">
        <f aca="true" t="shared" si="0" ref="F10:F16">IF($E10=0,0,($N10/$E10))</f>
        <v>0.8494167780821147</v>
      </c>
      <c r="G10" s="66">
        <v>5134766430</v>
      </c>
      <c r="H10" s="77">
        <v>21151308313</v>
      </c>
      <c r="I10" s="68">
        <f aca="true" t="shared" si="1" ref="I10:I16">IF($AF10=0,0,($M10/$AF10))</f>
        <v>0.24276353755592858</v>
      </c>
      <c r="J10" s="66">
        <v>5134766430</v>
      </c>
      <c r="K10" s="77">
        <v>13205754362</v>
      </c>
      <c r="L10" s="68">
        <f aca="true" t="shared" si="2" ref="L10:L16">IF($K10=0,0,($M10/$K10))</f>
        <v>0.3888279525155687</v>
      </c>
      <c r="M10" s="66">
        <v>5134766430</v>
      </c>
      <c r="N10" s="77">
        <v>17966734932</v>
      </c>
      <c r="O10" s="68">
        <f aca="true" t="shared" si="3" ref="O10:O16">IF($N10=0,0,($M10/$N10))</f>
        <v>0.2857929640212271</v>
      </c>
      <c r="P10" s="66">
        <v>1078602250</v>
      </c>
      <c r="Q10" s="77">
        <v>2374785485</v>
      </c>
      <c r="R10" s="68">
        <f aca="true" t="shared" si="4" ref="R10:R16">IF($T10=0,0,($P10/$T10))</f>
        <v>0.4541893391267717</v>
      </c>
      <c r="S10" s="66">
        <v>867934512</v>
      </c>
      <c r="T10" s="77">
        <v>2374785485</v>
      </c>
      <c r="U10" s="68">
        <f aca="true" t="shared" si="5" ref="U10:U16">IF($T10=0,0,($V10/$T10))</f>
        <v>0.3654791211594423</v>
      </c>
      <c r="V10" s="66">
        <v>867934512</v>
      </c>
      <c r="W10" s="77">
        <v>46791532</v>
      </c>
      <c r="X10" s="68">
        <f aca="true" t="shared" si="6" ref="X10:X16">IF($W10=0,0,($V10/$W10))</f>
        <v>18.548965483754625</v>
      </c>
      <c r="Y10" s="66">
        <v>1569341547</v>
      </c>
      <c r="Z10" s="77">
        <v>2374785485</v>
      </c>
      <c r="AA10" s="68">
        <f aca="true" t="shared" si="7" ref="AA10:AA16">IF($Z10=0,0,($Y10/$Z10))</f>
        <v>0.6608350762258428</v>
      </c>
      <c r="AB10" s="66">
        <v>1217264</v>
      </c>
      <c r="AC10" s="77">
        <v>12444173667</v>
      </c>
      <c r="AD10" s="68">
        <f aca="true" t="shared" si="8" ref="AD10:AD16">IF($AC10=0,0,($AB10/$AC10))</f>
        <v>9.78179855547977E-05</v>
      </c>
      <c r="AE10" s="66">
        <v>2715498</v>
      </c>
      <c r="AF10" s="77">
        <v>21151308313</v>
      </c>
      <c r="AG10" s="68">
        <f aca="true" t="shared" si="9" ref="AG10:AG16">IF($AF10=0,0,($AE10/$AF10))</f>
        <v>0.00012838439872445162</v>
      </c>
    </row>
    <row r="11" spans="1:33" s="10" customFormat="1" ht="12.75">
      <c r="A11" s="17"/>
      <c r="B11" s="18" t="s">
        <v>54</v>
      </c>
      <c r="C11" s="51" t="s">
        <v>55</v>
      </c>
      <c r="D11" s="66">
        <v>23800685017</v>
      </c>
      <c r="E11" s="77">
        <v>25700434900</v>
      </c>
      <c r="F11" s="103">
        <f t="shared" si="0"/>
        <v>0.9260810219596712</v>
      </c>
      <c r="G11" s="66">
        <v>5613338526</v>
      </c>
      <c r="H11" s="77">
        <v>23583184220</v>
      </c>
      <c r="I11" s="68">
        <f t="shared" si="1"/>
        <v>0.23802292657492544</v>
      </c>
      <c r="J11" s="66">
        <v>5613338526</v>
      </c>
      <c r="K11" s="77">
        <v>16664056720</v>
      </c>
      <c r="L11" s="68">
        <f t="shared" si="2"/>
        <v>0.33685306167152795</v>
      </c>
      <c r="M11" s="66">
        <v>5613338526</v>
      </c>
      <c r="N11" s="77">
        <v>23800685017</v>
      </c>
      <c r="O11" s="68">
        <f t="shared" si="3"/>
        <v>0.23584777169188986</v>
      </c>
      <c r="P11" s="66">
        <v>2598098000</v>
      </c>
      <c r="Q11" s="77">
        <v>5097529000</v>
      </c>
      <c r="R11" s="68">
        <f t="shared" si="4"/>
        <v>0.5096779243433436</v>
      </c>
      <c r="S11" s="66">
        <v>0</v>
      </c>
      <c r="T11" s="77">
        <v>5097529000</v>
      </c>
      <c r="U11" s="68">
        <f t="shared" si="5"/>
        <v>0</v>
      </c>
      <c r="V11" s="66">
        <v>0</v>
      </c>
      <c r="W11" s="77">
        <v>34614015394</v>
      </c>
      <c r="X11" s="68">
        <f t="shared" si="6"/>
        <v>0</v>
      </c>
      <c r="Y11" s="66">
        <v>4740906000</v>
      </c>
      <c r="Z11" s="77">
        <v>5097529000</v>
      </c>
      <c r="AA11" s="68">
        <f t="shared" si="7"/>
        <v>0.9300400252749911</v>
      </c>
      <c r="AB11" s="66">
        <v>2800541228</v>
      </c>
      <c r="AC11" s="77">
        <v>12248267252</v>
      </c>
      <c r="AD11" s="68">
        <f t="shared" si="8"/>
        <v>0.22864795243120647</v>
      </c>
      <c r="AE11" s="66">
        <v>4856562400</v>
      </c>
      <c r="AF11" s="77">
        <v>23583184220</v>
      </c>
      <c r="AG11" s="68">
        <f t="shared" si="9"/>
        <v>0.20593327663875577</v>
      </c>
    </row>
    <row r="12" spans="1:33" s="10" customFormat="1" ht="12.75">
      <c r="A12" s="17"/>
      <c r="B12" s="18" t="s">
        <v>56</v>
      </c>
      <c r="C12" s="51" t="s">
        <v>57</v>
      </c>
      <c r="D12" s="66">
        <v>27500686734</v>
      </c>
      <c r="E12" s="77">
        <v>32072725734</v>
      </c>
      <c r="F12" s="103">
        <f t="shared" si="0"/>
        <v>0.8574477567663286</v>
      </c>
      <c r="G12" s="66">
        <v>6868127000</v>
      </c>
      <c r="H12" s="77">
        <v>27970995681</v>
      </c>
      <c r="I12" s="68">
        <f t="shared" si="1"/>
        <v>0.24554460192725092</v>
      </c>
      <c r="J12" s="66">
        <v>6868127000</v>
      </c>
      <c r="K12" s="77">
        <v>17243716657</v>
      </c>
      <c r="L12" s="68">
        <f t="shared" si="2"/>
        <v>0.398297370376468</v>
      </c>
      <c r="M12" s="66">
        <v>6868127000</v>
      </c>
      <c r="N12" s="77">
        <v>27500686734</v>
      </c>
      <c r="O12" s="68">
        <f t="shared" si="3"/>
        <v>0.24974383608787157</v>
      </c>
      <c r="P12" s="66">
        <v>1463170000</v>
      </c>
      <c r="Q12" s="77">
        <v>3722199000</v>
      </c>
      <c r="R12" s="68">
        <f t="shared" si="4"/>
        <v>0.3930929001915266</v>
      </c>
      <c r="S12" s="66">
        <v>1000000000</v>
      </c>
      <c r="T12" s="77">
        <v>3722199000</v>
      </c>
      <c r="U12" s="68">
        <f t="shared" si="5"/>
        <v>0.26865839252549367</v>
      </c>
      <c r="V12" s="66">
        <v>1000000000</v>
      </c>
      <c r="W12" s="77">
        <v>38039104000</v>
      </c>
      <c r="X12" s="68">
        <f t="shared" si="6"/>
        <v>0.026288736979714348</v>
      </c>
      <c r="Y12" s="66">
        <v>3344871000</v>
      </c>
      <c r="Z12" s="77">
        <v>3722199000</v>
      </c>
      <c r="AA12" s="68">
        <f t="shared" si="7"/>
        <v>0.8986276660651406</v>
      </c>
      <c r="AB12" s="66">
        <v>3199622000</v>
      </c>
      <c r="AC12" s="77">
        <v>17891221000</v>
      </c>
      <c r="AD12" s="68">
        <f t="shared" si="8"/>
        <v>0.17883754272556357</v>
      </c>
      <c r="AE12" s="66">
        <v>7296340000</v>
      </c>
      <c r="AF12" s="77">
        <v>27970995681</v>
      </c>
      <c r="AG12" s="68">
        <f t="shared" si="9"/>
        <v>0.2608537816534083</v>
      </c>
    </row>
    <row r="13" spans="1:33" s="10" customFormat="1" ht="12.75">
      <c r="A13" s="17"/>
      <c r="B13" s="18" t="s">
        <v>58</v>
      </c>
      <c r="C13" s="51" t="s">
        <v>59</v>
      </c>
      <c r="D13" s="66">
        <v>3877593206</v>
      </c>
      <c r="E13" s="77">
        <v>4438450206</v>
      </c>
      <c r="F13" s="103">
        <f t="shared" si="0"/>
        <v>0.8736367484213701</v>
      </c>
      <c r="G13" s="66">
        <v>886815836</v>
      </c>
      <c r="H13" s="77">
        <v>3691529790</v>
      </c>
      <c r="I13" s="68">
        <f t="shared" si="1"/>
        <v>0.24022990100264097</v>
      </c>
      <c r="J13" s="66">
        <v>886815836</v>
      </c>
      <c r="K13" s="77">
        <v>2431164480</v>
      </c>
      <c r="L13" s="68">
        <f t="shared" si="2"/>
        <v>0.3647699870968829</v>
      </c>
      <c r="M13" s="66">
        <v>886815836</v>
      </c>
      <c r="N13" s="77">
        <v>3877593206</v>
      </c>
      <c r="O13" s="68">
        <f t="shared" si="3"/>
        <v>0.22870264849540795</v>
      </c>
      <c r="P13" s="66">
        <v>252402472</v>
      </c>
      <c r="Q13" s="77">
        <v>824147005</v>
      </c>
      <c r="R13" s="68">
        <f t="shared" si="4"/>
        <v>0.30625904173491475</v>
      </c>
      <c r="S13" s="66">
        <v>110546845</v>
      </c>
      <c r="T13" s="77">
        <v>824147005</v>
      </c>
      <c r="U13" s="68">
        <f t="shared" si="5"/>
        <v>0.13413486226283136</v>
      </c>
      <c r="V13" s="66">
        <v>110546845</v>
      </c>
      <c r="W13" s="77">
        <v>5536343386</v>
      </c>
      <c r="X13" s="68">
        <f t="shared" si="6"/>
        <v>0.019967483462016603</v>
      </c>
      <c r="Y13" s="66">
        <v>684268027</v>
      </c>
      <c r="Z13" s="77">
        <v>824147005</v>
      </c>
      <c r="AA13" s="68">
        <f t="shared" si="7"/>
        <v>0.8302742385140379</v>
      </c>
      <c r="AB13" s="66">
        <v>412132723</v>
      </c>
      <c r="AC13" s="77">
        <v>2023408330</v>
      </c>
      <c r="AD13" s="68">
        <f t="shared" si="8"/>
        <v>0.20368242874635195</v>
      </c>
      <c r="AE13" s="66">
        <v>613537183</v>
      </c>
      <c r="AF13" s="77">
        <v>3691529790</v>
      </c>
      <c r="AG13" s="68">
        <f t="shared" si="9"/>
        <v>0.16620133600493037</v>
      </c>
    </row>
    <row r="14" spans="1:33" s="10" customFormat="1" ht="12.75">
      <c r="A14" s="17"/>
      <c r="B14" s="18" t="s">
        <v>60</v>
      </c>
      <c r="C14" s="51" t="s">
        <v>61</v>
      </c>
      <c r="D14" s="66">
        <v>6231933700</v>
      </c>
      <c r="E14" s="77">
        <v>7616420630</v>
      </c>
      <c r="F14" s="103">
        <f t="shared" si="0"/>
        <v>0.8182234152684921</v>
      </c>
      <c r="G14" s="66">
        <v>1866225830</v>
      </c>
      <c r="H14" s="77">
        <v>6621118860</v>
      </c>
      <c r="I14" s="68">
        <f t="shared" si="1"/>
        <v>0.2818595873991001</v>
      </c>
      <c r="J14" s="66">
        <v>1866225830</v>
      </c>
      <c r="K14" s="77">
        <v>4689372460</v>
      </c>
      <c r="L14" s="68">
        <f t="shared" si="2"/>
        <v>0.3979692050309009</v>
      </c>
      <c r="M14" s="66">
        <v>1866225830</v>
      </c>
      <c r="N14" s="77">
        <v>6231933700</v>
      </c>
      <c r="O14" s="68">
        <f t="shared" si="3"/>
        <v>0.29946175935729225</v>
      </c>
      <c r="P14" s="66">
        <v>207265000</v>
      </c>
      <c r="Q14" s="77">
        <v>1406732000</v>
      </c>
      <c r="R14" s="68">
        <f t="shared" si="4"/>
        <v>0.14733794354575</v>
      </c>
      <c r="S14" s="66">
        <v>0</v>
      </c>
      <c r="T14" s="77">
        <v>1406732000</v>
      </c>
      <c r="U14" s="68">
        <f t="shared" si="5"/>
        <v>0</v>
      </c>
      <c r="V14" s="66">
        <v>0</v>
      </c>
      <c r="W14" s="77">
        <v>12848232251</v>
      </c>
      <c r="X14" s="68">
        <f t="shared" si="6"/>
        <v>0</v>
      </c>
      <c r="Y14" s="66">
        <v>1234898000</v>
      </c>
      <c r="Z14" s="77">
        <v>1406732000</v>
      </c>
      <c r="AA14" s="68">
        <f t="shared" si="7"/>
        <v>0.8778488013352934</v>
      </c>
      <c r="AB14" s="66">
        <v>761585000</v>
      </c>
      <c r="AC14" s="77">
        <v>3648778190</v>
      </c>
      <c r="AD14" s="68">
        <f t="shared" si="8"/>
        <v>0.20872329320736266</v>
      </c>
      <c r="AE14" s="66">
        <v>1240000000</v>
      </c>
      <c r="AF14" s="77">
        <v>6621118860</v>
      </c>
      <c r="AG14" s="68">
        <f t="shared" si="9"/>
        <v>0.1872795257446866</v>
      </c>
    </row>
    <row r="15" spans="1:33" s="10" customFormat="1" ht="12.75">
      <c r="A15" s="17"/>
      <c r="B15" s="18" t="s">
        <v>62</v>
      </c>
      <c r="C15" s="51" t="s">
        <v>63</v>
      </c>
      <c r="D15" s="66">
        <v>17025953921</v>
      </c>
      <c r="E15" s="77">
        <v>19406082475</v>
      </c>
      <c r="F15" s="103">
        <f t="shared" si="0"/>
        <v>0.8773514151005894</v>
      </c>
      <c r="G15" s="66">
        <v>4904395010</v>
      </c>
      <c r="H15" s="77">
        <v>18218843639</v>
      </c>
      <c r="I15" s="68">
        <f t="shared" si="1"/>
        <v>0.2691935397865456</v>
      </c>
      <c r="J15" s="66">
        <v>4904395010</v>
      </c>
      <c r="K15" s="77">
        <v>12478428739</v>
      </c>
      <c r="L15" s="68">
        <f t="shared" si="2"/>
        <v>0.393029852762779</v>
      </c>
      <c r="M15" s="66">
        <v>4904395010</v>
      </c>
      <c r="N15" s="77">
        <v>17025953921</v>
      </c>
      <c r="O15" s="68">
        <f t="shared" si="3"/>
        <v>0.288054051641175</v>
      </c>
      <c r="P15" s="66">
        <v>2010836550</v>
      </c>
      <c r="Q15" s="77">
        <v>3185417550</v>
      </c>
      <c r="R15" s="68">
        <f t="shared" si="4"/>
        <v>0.631263097674589</v>
      </c>
      <c r="S15" s="66">
        <v>1500000000</v>
      </c>
      <c r="T15" s="77">
        <v>3185417550</v>
      </c>
      <c r="U15" s="68">
        <f t="shared" si="5"/>
        <v>0.4708958798823721</v>
      </c>
      <c r="V15" s="66">
        <v>1500000000</v>
      </c>
      <c r="W15" s="77">
        <v>20697384177</v>
      </c>
      <c r="X15" s="68">
        <f t="shared" si="6"/>
        <v>0.07247292639361051</v>
      </c>
      <c r="Y15" s="66">
        <v>2768966873</v>
      </c>
      <c r="Z15" s="77">
        <v>3185417550</v>
      </c>
      <c r="AA15" s="68">
        <f t="shared" si="7"/>
        <v>0.869263394684317</v>
      </c>
      <c r="AB15" s="66">
        <v>3072255305</v>
      </c>
      <c r="AC15" s="77">
        <v>10690754542</v>
      </c>
      <c r="AD15" s="68">
        <f t="shared" si="8"/>
        <v>0.2873749736681589</v>
      </c>
      <c r="AE15" s="66">
        <v>3647561530</v>
      </c>
      <c r="AF15" s="77">
        <v>18218843639</v>
      </c>
      <c r="AG15" s="68">
        <f t="shared" si="9"/>
        <v>0.20020818018284547</v>
      </c>
    </row>
    <row r="16" spans="1:33" s="10" customFormat="1" ht="12.75">
      <c r="A16" s="17"/>
      <c r="B16" s="31" t="s">
        <v>610</v>
      </c>
      <c r="C16" s="19"/>
      <c r="D16" s="69">
        <f>SUM(D8:D15)</f>
        <v>131122555444</v>
      </c>
      <c r="E16" s="78">
        <f>SUM(E8:E15)</f>
        <v>147969316170</v>
      </c>
      <c r="F16" s="104">
        <f t="shared" si="0"/>
        <v>0.8861469312553626</v>
      </c>
      <c r="G16" s="69">
        <f>SUM(G8:G15)</f>
        <v>33367046732</v>
      </c>
      <c r="H16" s="78">
        <f>SUM(H8:H15)</f>
        <v>135574157302</v>
      </c>
      <c r="I16" s="71">
        <f t="shared" si="1"/>
        <v>0.24611657115207286</v>
      </c>
      <c r="J16" s="69">
        <f>SUM(J8:J15)</f>
        <v>33367046732</v>
      </c>
      <c r="K16" s="78">
        <f>SUM(K8:K15)</f>
        <v>94323266861</v>
      </c>
      <c r="L16" s="71">
        <f t="shared" si="2"/>
        <v>0.3537520257983805</v>
      </c>
      <c r="M16" s="69">
        <f>SUM(M8:M15)</f>
        <v>33367046732</v>
      </c>
      <c r="N16" s="78">
        <f>SUM(N8:N15)</f>
        <v>131122555444</v>
      </c>
      <c r="O16" s="71">
        <f t="shared" si="3"/>
        <v>0.25447221203868653</v>
      </c>
      <c r="P16" s="69">
        <f>SUM(P8:P15)</f>
        <v>10145993243</v>
      </c>
      <c r="Q16" s="78">
        <f>SUM(Q8:Q15)</f>
        <v>22465346097</v>
      </c>
      <c r="R16" s="71">
        <f t="shared" si="4"/>
        <v>0.45162861943866894</v>
      </c>
      <c r="S16" s="69">
        <f>SUM(S8:S15)</f>
        <v>4835867845</v>
      </c>
      <c r="T16" s="78">
        <f>SUM(T8:T15)</f>
        <v>22465346097</v>
      </c>
      <c r="U16" s="71">
        <f t="shared" si="5"/>
        <v>0.2152589959718349</v>
      </c>
      <c r="V16" s="69">
        <f>SUM(V8:V15)</f>
        <v>4835867845</v>
      </c>
      <c r="W16" s="78">
        <f>SUM(W8:W15)</f>
        <v>124739086319</v>
      </c>
      <c r="X16" s="71">
        <f t="shared" si="6"/>
        <v>0.03876786328731839</v>
      </c>
      <c r="Y16" s="69">
        <f>SUM(Y8:Y15)</f>
        <v>18427333277</v>
      </c>
      <c r="Z16" s="78">
        <f>SUM(Z8:Z15)</f>
        <v>22465346097</v>
      </c>
      <c r="AA16" s="71">
        <f t="shared" si="7"/>
        <v>0.8202559265027646</v>
      </c>
      <c r="AB16" s="69">
        <f>SUM(AB8:AB15)</f>
        <v>10834163200</v>
      </c>
      <c r="AC16" s="78">
        <f>SUM(AC8:AC15)</f>
        <v>72066335784</v>
      </c>
      <c r="AD16" s="71">
        <f t="shared" si="8"/>
        <v>0.1503359797905165</v>
      </c>
      <c r="AE16" s="69">
        <f>SUM(AE8:AE15)</f>
        <v>18038605394</v>
      </c>
      <c r="AF16" s="78">
        <f>SUM(AF8:AF15)</f>
        <v>135574157302</v>
      </c>
      <c r="AG16" s="71">
        <f t="shared" si="9"/>
        <v>0.13305342074756818</v>
      </c>
    </row>
    <row r="17" spans="1:33" s="10" customFormat="1" ht="12.75">
      <c r="A17" s="23"/>
      <c r="B17" s="32"/>
      <c r="C17" s="33"/>
      <c r="D17" s="79"/>
      <c r="E17" s="80"/>
      <c r="F17" s="106"/>
      <c r="G17" s="79"/>
      <c r="H17" s="80"/>
      <c r="I17" s="81"/>
      <c r="J17" s="79"/>
      <c r="K17" s="80"/>
      <c r="L17" s="81"/>
      <c r="M17" s="79"/>
      <c r="N17" s="80"/>
      <c r="O17" s="81"/>
      <c r="P17" s="79"/>
      <c r="Q17" s="80"/>
      <c r="R17" s="81"/>
      <c r="S17" s="79"/>
      <c r="T17" s="80"/>
      <c r="U17" s="81"/>
      <c r="V17" s="79"/>
      <c r="W17" s="80"/>
      <c r="X17" s="81"/>
      <c r="Y17" s="79"/>
      <c r="Z17" s="80"/>
      <c r="AA17" s="81"/>
      <c r="AB17" s="79"/>
      <c r="AC17" s="80"/>
      <c r="AD17" s="81"/>
      <c r="AE17" s="79"/>
      <c r="AF17" s="80"/>
      <c r="AG17" s="81"/>
    </row>
    <row r="18" spans="1:33" ht="13.5" customHeight="1">
      <c r="A18" s="2"/>
      <c r="B18" s="123" t="s">
        <v>46</v>
      </c>
      <c r="C18" s="123"/>
      <c r="D18" s="123"/>
      <c r="E18" s="123"/>
      <c r="F18" s="124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</row>
    <row r="19" spans="1:33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</sheetData>
  <sheetProtection password="F954" sheet="1" objects="1" scenarios="1"/>
  <mergeCells count="3">
    <mergeCell ref="B2:AG2"/>
    <mergeCell ref="B18:AG18"/>
    <mergeCell ref="B3:AG3"/>
  </mergeCells>
  <printOptions horizontalCentered="1"/>
  <pageMargins left="0.03937007874015748" right="0.03937007874015748" top="0.31496062992125984" bottom="0.15748031496062992" header="0.31496062992125984" footer="0.15748031496062992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9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17.00390625" style="3" customWidth="1"/>
    <col min="3" max="3" width="7.140625" style="3" customWidth="1"/>
    <col min="4" max="5" width="10.7109375" style="3" hidden="1" customWidth="1"/>
    <col min="6" max="6" width="8.7109375" style="3" customWidth="1"/>
    <col min="7" max="8" width="10.7109375" style="3" hidden="1" customWidth="1"/>
    <col min="9" max="9" width="8.7109375" style="3" customWidth="1"/>
    <col min="10" max="11" width="10.7109375" style="3" hidden="1" customWidth="1"/>
    <col min="12" max="12" width="8.7109375" style="3" customWidth="1"/>
    <col min="13" max="14" width="10.7109375" style="3" hidden="1" customWidth="1"/>
    <col min="15" max="15" width="8.7109375" style="3" customWidth="1"/>
    <col min="16" max="16" width="10.7109375" style="3" hidden="1" customWidth="1"/>
    <col min="17" max="17" width="11.7109375" style="3" hidden="1" customWidth="1"/>
    <col min="18" max="18" width="8.7109375" style="3" customWidth="1"/>
    <col min="19" max="20" width="10.7109375" style="3" hidden="1" customWidth="1"/>
    <col min="21" max="21" width="8.7109375" style="3" customWidth="1"/>
    <col min="22" max="23" width="10.7109375" style="3" hidden="1" customWidth="1"/>
    <col min="24" max="24" width="8.7109375" style="3" customWidth="1"/>
    <col min="25" max="26" width="10.7109375" style="3" hidden="1" customWidth="1"/>
    <col min="27" max="27" width="8.7109375" style="3" customWidth="1"/>
    <col min="28" max="29" width="10.7109375" style="3" hidden="1" customWidth="1"/>
    <col min="30" max="30" width="8.7109375" style="3" customWidth="1"/>
    <col min="31" max="32" width="10.7109375" style="3" hidden="1" customWidth="1"/>
    <col min="33" max="33" width="8.7109375" style="3" customWidth="1"/>
    <col min="34" max="16384" width="9.140625" style="3" customWidth="1"/>
  </cols>
  <sheetData>
    <row r="1" spans="1:3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.75" customHeight="1">
      <c r="A2" s="4"/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3" s="6" customFormat="1" ht="16.5">
      <c r="A3" s="5"/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</row>
    <row r="4" spans="1:33" s="10" customFormat="1" ht="81.75" customHeight="1">
      <c r="A4" s="7"/>
      <c r="B4" s="8" t="s">
        <v>680</v>
      </c>
      <c r="C4" s="9" t="s">
        <v>1</v>
      </c>
      <c r="D4" s="28" t="s">
        <v>2</v>
      </c>
      <c r="E4" s="29" t="s">
        <v>3</v>
      </c>
      <c r="F4" s="30" t="s">
        <v>4</v>
      </c>
      <c r="G4" s="29" t="s">
        <v>5</v>
      </c>
      <c r="H4" s="29" t="s">
        <v>6</v>
      </c>
      <c r="I4" s="30" t="s">
        <v>7</v>
      </c>
      <c r="J4" s="29" t="s">
        <v>8</v>
      </c>
      <c r="K4" s="29" t="s">
        <v>9</v>
      </c>
      <c r="L4" s="30" t="s">
        <v>10</v>
      </c>
      <c r="M4" s="29" t="s">
        <v>8</v>
      </c>
      <c r="N4" s="29" t="s">
        <v>2</v>
      </c>
      <c r="O4" s="30" t="s">
        <v>11</v>
      </c>
      <c r="P4" s="29" t="s">
        <v>12</v>
      </c>
      <c r="Q4" s="29" t="s">
        <v>13</v>
      </c>
      <c r="R4" s="30" t="s">
        <v>14</v>
      </c>
      <c r="S4" s="29" t="s">
        <v>15</v>
      </c>
      <c r="T4" s="29" t="s">
        <v>13</v>
      </c>
      <c r="U4" s="30" t="s">
        <v>16</v>
      </c>
      <c r="V4" s="29" t="s">
        <v>15</v>
      </c>
      <c r="W4" s="29" t="s">
        <v>17</v>
      </c>
      <c r="X4" s="30" t="s">
        <v>18</v>
      </c>
      <c r="Y4" s="29" t="s">
        <v>679</v>
      </c>
      <c r="Z4" s="29" t="s">
        <v>20</v>
      </c>
      <c r="AA4" s="30" t="s">
        <v>678</v>
      </c>
      <c r="AB4" s="29" t="s">
        <v>22</v>
      </c>
      <c r="AC4" s="29" t="s">
        <v>23</v>
      </c>
      <c r="AD4" s="30" t="s">
        <v>24</v>
      </c>
      <c r="AE4" s="29" t="s">
        <v>25</v>
      </c>
      <c r="AF4" s="29" t="s">
        <v>6</v>
      </c>
      <c r="AG4" s="30" t="s">
        <v>26</v>
      </c>
    </row>
    <row r="5" spans="1:33" s="10" customFormat="1" ht="12.75">
      <c r="A5" s="11"/>
      <c r="B5" s="12"/>
      <c r="C5" s="13"/>
      <c r="D5" s="60"/>
      <c r="E5" s="61"/>
      <c r="F5" s="101"/>
      <c r="G5" s="60"/>
      <c r="H5" s="61"/>
      <c r="I5" s="62"/>
      <c r="J5" s="60"/>
      <c r="K5" s="61"/>
      <c r="L5" s="62"/>
      <c r="M5" s="60"/>
      <c r="N5" s="61"/>
      <c r="O5" s="62"/>
      <c r="P5" s="60"/>
      <c r="Q5" s="61"/>
      <c r="R5" s="62"/>
      <c r="S5" s="60"/>
      <c r="T5" s="61"/>
      <c r="U5" s="62"/>
      <c r="V5" s="60"/>
      <c r="W5" s="61"/>
      <c r="X5" s="62"/>
      <c r="Y5" s="60"/>
      <c r="Z5" s="61"/>
      <c r="AA5" s="62"/>
      <c r="AB5" s="60"/>
      <c r="AC5" s="61"/>
      <c r="AD5" s="62"/>
      <c r="AE5" s="60"/>
      <c r="AF5" s="61"/>
      <c r="AG5" s="62"/>
    </row>
    <row r="6" spans="1:33" s="10" customFormat="1" ht="12.75">
      <c r="A6" s="14"/>
      <c r="B6" s="15" t="s">
        <v>64</v>
      </c>
      <c r="C6" s="13"/>
      <c r="D6" s="63"/>
      <c r="E6" s="64"/>
      <c r="F6" s="102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</row>
    <row r="7" spans="1:33" s="10" customFormat="1" ht="12.75">
      <c r="A7" s="14"/>
      <c r="B7" s="16"/>
      <c r="C7" s="13"/>
      <c r="D7" s="63"/>
      <c r="E7" s="64"/>
      <c r="F7" s="102"/>
      <c r="G7" s="63"/>
      <c r="H7" s="64"/>
      <c r="I7" s="65"/>
      <c r="J7" s="63"/>
      <c r="K7" s="64"/>
      <c r="L7" s="65"/>
      <c r="M7" s="63"/>
      <c r="N7" s="64"/>
      <c r="O7" s="65"/>
      <c r="P7" s="63"/>
      <c r="Q7" s="64"/>
      <c r="R7" s="65"/>
      <c r="S7" s="63"/>
      <c r="T7" s="64"/>
      <c r="U7" s="65"/>
      <c r="V7" s="63"/>
      <c r="W7" s="64"/>
      <c r="X7" s="65"/>
      <c r="Y7" s="63"/>
      <c r="Z7" s="64"/>
      <c r="AA7" s="65"/>
      <c r="AB7" s="63"/>
      <c r="AC7" s="64"/>
      <c r="AD7" s="65"/>
      <c r="AE7" s="63"/>
      <c r="AF7" s="64"/>
      <c r="AG7" s="65"/>
    </row>
    <row r="8" spans="1:33" s="10" customFormat="1" ht="12.75">
      <c r="A8" s="17"/>
      <c r="B8" s="18" t="s">
        <v>65</v>
      </c>
      <c r="C8" s="51" t="s">
        <v>66</v>
      </c>
      <c r="D8" s="66">
        <v>1099037000</v>
      </c>
      <c r="E8" s="77">
        <v>1491936000</v>
      </c>
      <c r="F8" s="103">
        <f>IF($E8=0,0,($N8/$E8))</f>
        <v>0.736651572185402</v>
      </c>
      <c r="G8" s="66">
        <v>414909000</v>
      </c>
      <c r="H8" s="77">
        <v>1339583000</v>
      </c>
      <c r="I8" s="68">
        <f>IF($AF8=0,0,($M8/$AF8))</f>
        <v>0.309729968206524</v>
      </c>
      <c r="J8" s="66">
        <v>414909000</v>
      </c>
      <c r="K8" s="77">
        <v>906479000</v>
      </c>
      <c r="L8" s="68">
        <f>IF($K8=0,0,($M8/$K8))</f>
        <v>0.45771496085402974</v>
      </c>
      <c r="M8" s="66">
        <v>414909000</v>
      </c>
      <c r="N8" s="77">
        <v>1099037000</v>
      </c>
      <c r="O8" s="68">
        <f>IF($N8=0,0,($M8/$N8))</f>
        <v>0.37752050203951276</v>
      </c>
      <c r="P8" s="66">
        <v>12286000</v>
      </c>
      <c r="Q8" s="77">
        <v>204638000</v>
      </c>
      <c r="R8" s="68">
        <f>IF($T8=0,0,($P8/$T8))</f>
        <v>0.06003772515368602</v>
      </c>
      <c r="S8" s="66">
        <v>0</v>
      </c>
      <c r="T8" s="77">
        <v>204638000</v>
      </c>
      <c r="U8" s="68">
        <f>IF($T8=0,0,($V8/$T8))</f>
        <v>0</v>
      </c>
      <c r="V8" s="66">
        <v>0</v>
      </c>
      <c r="W8" s="77">
        <v>782559000</v>
      </c>
      <c r="X8" s="68">
        <f>IF($W8=0,0,($V8/$W8))</f>
        <v>0</v>
      </c>
      <c r="Y8" s="66">
        <v>184748000</v>
      </c>
      <c r="Z8" s="77">
        <v>204638000</v>
      </c>
      <c r="AA8" s="68">
        <f>IF($Z8=0,0,($Y8/$Z8))</f>
        <v>0.9028039758011709</v>
      </c>
      <c r="AB8" s="66">
        <v>180007000</v>
      </c>
      <c r="AC8" s="77">
        <v>855264000</v>
      </c>
      <c r="AD8" s="68">
        <f>IF($AC8=0,0,($AB8/$AC8))</f>
        <v>0.21046951584539977</v>
      </c>
      <c r="AE8" s="66">
        <v>449218000</v>
      </c>
      <c r="AF8" s="77">
        <v>1339583000</v>
      </c>
      <c r="AG8" s="68">
        <f>IF($AF8=0,0,($AE8/$AF8))</f>
        <v>0.33534166975842483</v>
      </c>
    </row>
    <row r="9" spans="1:33" s="10" customFormat="1" ht="12.75" customHeight="1">
      <c r="A9" s="17"/>
      <c r="B9" s="18" t="s">
        <v>67</v>
      </c>
      <c r="C9" s="51" t="s">
        <v>68</v>
      </c>
      <c r="D9" s="66">
        <v>3041827366</v>
      </c>
      <c r="E9" s="77">
        <v>3665902369</v>
      </c>
      <c r="F9" s="103">
        <f>IF($E9=0,0,($N9/$E9))</f>
        <v>0.8297622412758805</v>
      </c>
      <c r="G9" s="66">
        <v>697707207</v>
      </c>
      <c r="H9" s="77">
        <v>3362656834</v>
      </c>
      <c r="I9" s="68">
        <f>IF($AF9=0,0,($M9/$AF9))</f>
        <v>0.20748688951707642</v>
      </c>
      <c r="J9" s="66">
        <v>697707207</v>
      </c>
      <c r="K9" s="77">
        <v>1913165245</v>
      </c>
      <c r="L9" s="68">
        <f>IF($K9=0,0,($M9/$K9))</f>
        <v>0.36468737283589947</v>
      </c>
      <c r="M9" s="66">
        <v>697707207</v>
      </c>
      <c r="N9" s="77">
        <v>3041827366</v>
      </c>
      <c r="O9" s="68">
        <f>IF($N9=0,0,($M9/$N9))</f>
        <v>0.22937107305911456</v>
      </c>
      <c r="P9" s="66">
        <v>118867535</v>
      </c>
      <c r="Q9" s="77">
        <v>303245535</v>
      </c>
      <c r="R9" s="68">
        <f>IF($T9=0,0,($P9/$T9))</f>
        <v>0.3919844524668764</v>
      </c>
      <c r="S9" s="66">
        <v>0</v>
      </c>
      <c r="T9" s="77">
        <v>303245535</v>
      </c>
      <c r="U9" s="68">
        <f>IF($T9=0,0,($V9/$T9))</f>
        <v>0</v>
      </c>
      <c r="V9" s="66">
        <v>0</v>
      </c>
      <c r="W9" s="77">
        <v>1760164327</v>
      </c>
      <c r="X9" s="68">
        <f>IF($W9=0,0,($V9/$W9))</f>
        <v>0</v>
      </c>
      <c r="Y9" s="66">
        <v>230178380</v>
      </c>
      <c r="Z9" s="77">
        <v>303245535</v>
      </c>
      <c r="AA9" s="68">
        <f>IF($Z9=0,0,($Y9/$Z9))</f>
        <v>0.7590495273079618</v>
      </c>
      <c r="AB9" s="66">
        <v>404732688</v>
      </c>
      <c r="AC9" s="77">
        <v>2356251385</v>
      </c>
      <c r="AD9" s="68">
        <f>IF($AC9=0,0,($AB9/$AC9))</f>
        <v>0.1717697400950281</v>
      </c>
      <c r="AE9" s="66">
        <v>565195520</v>
      </c>
      <c r="AF9" s="77">
        <v>3362656834</v>
      </c>
      <c r="AG9" s="68">
        <f>IF($AF9=0,0,($AE9/$AF9))</f>
        <v>0.16808004738553112</v>
      </c>
    </row>
    <row r="10" spans="1:33" s="10" customFormat="1" ht="12.75" customHeight="1">
      <c r="A10" s="17"/>
      <c r="B10" s="18" t="s">
        <v>69</v>
      </c>
      <c r="C10" s="51" t="s">
        <v>70</v>
      </c>
      <c r="D10" s="66">
        <v>1402711916</v>
      </c>
      <c r="E10" s="77">
        <v>1603435698</v>
      </c>
      <c r="F10" s="103">
        <f aca="true" t="shared" si="0" ref="F10:F27">IF($E10=0,0,($N10/$E10))</f>
        <v>0.8748164443074536</v>
      </c>
      <c r="G10" s="66">
        <v>418215161</v>
      </c>
      <c r="H10" s="77">
        <v>1374612047</v>
      </c>
      <c r="I10" s="68">
        <f aca="true" t="shared" si="1" ref="I10:I27">IF($AF10=0,0,($M10/$AF10))</f>
        <v>0.30424232197930096</v>
      </c>
      <c r="J10" s="66">
        <v>418215161</v>
      </c>
      <c r="K10" s="77">
        <v>890159601</v>
      </c>
      <c r="L10" s="68">
        <f aca="true" t="shared" si="2" ref="L10:L27">IF($K10=0,0,($M10/$K10))</f>
        <v>0.469820423809595</v>
      </c>
      <c r="M10" s="66">
        <v>418215161</v>
      </c>
      <c r="N10" s="77">
        <v>1402711916</v>
      </c>
      <c r="O10" s="68">
        <f aca="true" t="shared" si="3" ref="O10:O27">IF($N10=0,0,($M10/$N10))</f>
        <v>0.2981475784369112</v>
      </c>
      <c r="P10" s="66">
        <v>110788592</v>
      </c>
      <c r="Q10" s="77">
        <v>226212770</v>
      </c>
      <c r="R10" s="68">
        <f aca="true" t="shared" si="4" ref="R10:R27">IF($T10=0,0,($P10/$T10))</f>
        <v>0.4897539250326142</v>
      </c>
      <c r="S10" s="66">
        <v>0</v>
      </c>
      <c r="T10" s="77">
        <v>226212770</v>
      </c>
      <c r="U10" s="68">
        <f aca="true" t="shared" si="5" ref="U10:U27">IF($T10=0,0,($V10/$T10))</f>
        <v>0</v>
      </c>
      <c r="V10" s="66">
        <v>0</v>
      </c>
      <c r="W10" s="77">
        <v>4767455289</v>
      </c>
      <c r="X10" s="68">
        <f aca="true" t="shared" si="6" ref="X10:X27">IF($W10=0,0,($V10/$W10))</f>
        <v>0</v>
      </c>
      <c r="Y10" s="66">
        <v>162741659</v>
      </c>
      <c r="Z10" s="77">
        <v>226212769</v>
      </c>
      <c r="AA10" s="68">
        <f aca="true" t="shared" si="7" ref="AA10:AA27">IF($Z10=0,0,($Y10/$Z10))</f>
        <v>0.7194185355646303</v>
      </c>
      <c r="AB10" s="66">
        <v>232728242</v>
      </c>
      <c r="AC10" s="77">
        <v>963514878</v>
      </c>
      <c r="AD10" s="68">
        <f aca="true" t="shared" si="8" ref="AD10:AD27">IF($AC10=0,0,($AB10/$AC10))</f>
        <v>0.2415408908714329</v>
      </c>
      <c r="AE10" s="66">
        <v>344358411</v>
      </c>
      <c r="AF10" s="77">
        <v>1374612047</v>
      </c>
      <c r="AG10" s="68">
        <f aca="true" t="shared" si="9" ref="AG10:AG27">IF($AF10=0,0,($AE10/$AF10))</f>
        <v>0.2505131624239286</v>
      </c>
    </row>
    <row r="11" spans="1:33" s="10" customFormat="1" ht="12.75" customHeight="1">
      <c r="A11" s="17"/>
      <c r="B11" s="18" t="s">
        <v>71</v>
      </c>
      <c r="C11" s="51" t="s">
        <v>72</v>
      </c>
      <c r="D11" s="66">
        <v>3013064995</v>
      </c>
      <c r="E11" s="77">
        <v>3339195995</v>
      </c>
      <c r="F11" s="103">
        <f t="shared" si="0"/>
        <v>0.9023324774920857</v>
      </c>
      <c r="G11" s="66">
        <v>657095649</v>
      </c>
      <c r="H11" s="77">
        <v>3339106140</v>
      </c>
      <c r="I11" s="68">
        <f t="shared" si="1"/>
        <v>0.19678788916844675</v>
      </c>
      <c r="J11" s="66">
        <v>657095649</v>
      </c>
      <c r="K11" s="77">
        <v>2095606243</v>
      </c>
      <c r="L11" s="68">
        <f t="shared" si="2"/>
        <v>0.3135587380477183</v>
      </c>
      <c r="M11" s="66">
        <v>657095649</v>
      </c>
      <c r="N11" s="77">
        <v>3013064995</v>
      </c>
      <c r="O11" s="68">
        <f t="shared" si="3"/>
        <v>0.21808213566265935</v>
      </c>
      <c r="P11" s="66">
        <v>113566300</v>
      </c>
      <c r="Q11" s="77">
        <v>411313300</v>
      </c>
      <c r="R11" s="68">
        <f t="shared" si="4"/>
        <v>0.2761065591606204</v>
      </c>
      <c r="S11" s="66">
        <v>110191300</v>
      </c>
      <c r="T11" s="77">
        <v>411313300</v>
      </c>
      <c r="U11" s="68">
        <f t="shared" si="5"/>
        <v>0.26790113521736353</v>
      </c>
      <c r="V11" s="66">
        <v>110191300</v>
      </c>
      <c r="W11" s="77">
        <v>6586191000</v>
      </c>
      <c r="X11" s="68">
        <f t="shared" si="6"/>
        <v>0.01673065661168952</v>
      </c>
      <c r="Y11" s="66">
        <v>300686300</v>
      </c>
      <c r="Z11" s="77">
        <v>411313300</v>
      </c>
      <c r="AA11" s="68">
        <f t="shared" si="7"/>
        <v>0.7310395749420211</v>
      </c>
      <c r="AB11" s="66">
        <v>763276000</v>
      </c>
      <c r="AC11" s="77">
        <v>1668196623</v>
      </c>
      <c r="AD11" s="68">
        <f t="shared" si="8"/>
        <v>0.45754558514053534</v>
      </c>
      <c r="AE11" s="66">
        <v>269450000</v>
      </c>
      <c r="AF11" s="77">
        <v>3339106140</v>
      </c>
      <c r="AG11" s="68">
        <f t="shared" si="9"/>
        <v>0.08069524857930992</v>
      </c>
    </row>
    <row r="12" spans="1:33" s="10" customFormat="1" ht="12.75" customHeight="1">
      <c r="A12" s="17"/>
      <c r="B12" s="18" t="s">
        <v>73</v>
      </c>
      <c r="C12" s="51" t="s">
        <v>74</v>
      </c>
      <c r="D12" s="66">
        <v>950322000</v>
      </c>
      <c r="E12" s="77">
        <v>1265075000</v>
      </c>
      <c r="F12" s="103">
        <f t="shared" si="0"/>
        <v>0.7511981503072941</v>
      </c>
      <c r="G12" s="66">
        <v>244814000</v>
      </c>
      <c r="H12" s="77">
        <v>1478551000</v>
      </c>
      <c r="I12" s="68">
        <f t="shared" si="1"/>
        <v>0.16557697367219662</v>
      </c>
      <c r="J12" s="66">
        <v>244814000</v>
      </c>
      <c r="K12" s="77">
        <v>1106053000</v>
      </c>
      <c r="L12" s="68">
        <f t="shared" si="2"/>
        <v>0.22134020702443735</v>
      </c>
      <c r="M12" s="66">
        <v>244814000</v>
      </c>
      <c r="N12" s="77">
        <v>950322000</v>
      </c>
      <c r="O12" s="68">
        <f t="shared" si="3"/>
        <v>0.2576116305841599</v>
      </c>
      <c r="P12" s="66">
        <v>143350750</v>
      </c>
      <c r="Q12" s="77">
        <v>312845750</v>
      </c>
      <c r="R12" s="68">
        <f t="shared" si="4"/>
        <v>0.4582154304477526</v>
      </c>
      <c r="S12" s="66">
        <v>61000000</v>
      </c>
      <c r="T12" s="77">
        <v>312845750</v>
      </c>
      <c r="U12" s="68">
        <f t="shared" si="5"/>
        <v>0.19498426940433106</v>
      </c>
      <c r="V12" s="66">
        <v>61000000</v>
      </c>
      <c r="W12" s="77">
        <v>1502317000</v>
      </c>
      <c r="X12" s="68">
        <f t="shared" si="6"/>
        <v>0.0406039471030415</v>
      </c>
      <c r="Y12" s="66">
        <v>234356250</v>
      </c>
      <c r="Z12" s="77">
        <v>312845750</v>
      </c>
      <c r="AA12" s="68">
        <f t="shared" si="7"/>
        <v>0.7491111833867009</v>
      </c>
      <c r="AB12" s="66">
        <v>215968000</v>
      </c>
      <c r="AC12" s="77">
        <v>741424944</v>
      </c>
      <c r="AD12" s="68">
        <f t="shared" si="8"/>
        <v>0.2912877449669403</v>
      </c>
      <c r="AE12" s="66">
        <v>190945000</v>
      </c>
      <c r="AF12" s="77">
        <v>1478551000</v>
      </c>
      <c r="AG12" s="68">
        <f t="shared" si="9"/>
        <v>0.12914333019287128</v>
      </c>
    </row>
    <row r="13" spans="1:33" s="10" customFormat="1" ht="12.75" customHeight="1">
      <c r="A13" s="17"/>
      <c r="B13" s="18" t="s">
        <v>75</v>
      </c>
      <c r="C13" s="51" t="s">
        <v>76</v>
      </c>
      <c r="D13" s="66">
        <v>1690796601</v>
      </c>
      <c r="E13" s="77">
        <v>1861269601</v>
      </c>
      <c r="F13" s="103">
        <f t="shared" si="0"/>
        <v>0.9084103668225118</v>
      </c>
      <c r="G13" s="66">
        <v>410823502</v>
      </c>
      <c r="H13" s="77">
        <v>2046273803</v>
      </c>
      <c r="I13" s="68">
        <f t="shared" si="1"/>
        <v>0.20076663318354568</v>
      </c>
      <c r="J13" s="66">
        <v>410823502</v>
      </c>
      <c r="K13" s="77">
        <v>1158229203</v>
      </c>
      <c r="L13" s="68">
        <f t="shared" si="2"/>
        <v>0.35469965783620466</v>
      </c>
      <c r="M13" s="66">
        <v>410823502</v>
      </c>
      <c r="N13" s="77">
        <v>1690796601</v>
      </c>
      <c r="O13" s="68">
        <f t="shared" si="3"/>
        <v>0.24297629990326672</v>
      </c>
      <c r="P13" s="66">
        <v>124152200</v>
      </c>
      <c r="Q13" s="77">
        <v>220734200</v>
      </c>
      <c r="R13" s="68">
        <f t="shared" si="4"/>
        <v>0.5624511290049299</v>
      </c>
      <c r="S13" s="66">
        <v>100000000</v>
      </c>
      <c r="T13" s="77">
        <v>220734200</v>
      </c>
      <c r="U13" s="68">
        <f t="shared" si="5"/>
        <v>0.4530335580077759</v>
      </c>
      <c r="V13" s="66">
        <v>100000000</v>
      </c>
      <c r="W13" s="77">
        <v>4470732000</v>
      </c>
      <c r="X13" s="68">
        <f t="shared" si="6"/>
        <v>0.022367701754433054</v>
      </c>
      <c r="Y13" s="66">
        <v>207604000</v>
      </c>
      <c r="Z13" s="77">
        <v>220734200</v>
      </c>
      <c r="AA13" s="68">
        <f t="shared" si="7"/>
        <v>0.940515787766463</v>
      </c>
      <c r="AB13" s="66">
        <v>116281000</v>
      </c>
      <c r="AC13" s="77">
        <v>1360009700</v>
      </c>
      <c r="AD13" s="68">
        <f t="shared" si="8"/>
        <v>0.08550012547704623</v>
      </c>
      <c r="AE13" s="66">
        <v>227686000</v>
      </c>
      <c r="AF13" s="77">
        <v>2046273803</v>
      </c>
      <c r="AG13" s="68">
        <f t="shared" si="9"/>
        <v>0.11126858960232704</v>
      </c>
    </row>
    <row r="14" spans="1:33" s="10" customFormat="1" ht="12.75" customHeight="1">
      <c r="A14" s="17"/>
      <c r="B14" s="18" t="s">
        <v>77</v>
      </c>
      <c r="C14" s="51" t="s">
        <v>78</v>
      </c>
      <c r="D14" s="66">
        <v>1103491905</v>
      </c>
      <c r="E14" s="77">
        <v>1475578905</v>
      </c>
      <c r="F14" s="103">
        <f t="shared" si="0"/>
        <v>0.7478365956986895</v>
      </c>
      <c r="G14" s="66">
        <v>401386000</v>
      </c>
      <c r="H14" s="77">
        <v>1475280000</v>
      </c>
      <c r="I14" s="68">
        <f t="shared" si="1"/>
        <v>0.27207445366303346</v>
      </c>
      <c r="J14" s="66">
        <v>401386000</v>
      </c>
      <c r="K14" s="77">
        <v>968073000</v>
      </c>
      <c r="L14" s="68">
        <f t="shared" si="2"/>
        <v>0.4146236905687897</v>
      </c>
      <c r="M14" s="66">
        <v>401386000</v>
      </c>
      <c r="N14" s="77">
        <v>1103491905</v>
      </c>
      <c r="O14" s="68">
        <f t="shared" si="3"/>
        <v>0.36374168055179346</v>
      </c>
      <c r="P14" s="66">
        <v>100000000</v>
      </c>
      <c r="Q14" s="77">
        <v>389198000</v>
      </c>
      <c r="R14" s="68">
        <f t="shared" si="4"/>
        <v>0.25693862763940206</v>
      </c>
      <c r="S14" s="66">
        <v>0</v>
      </c>
      <c r="T14" s="77">
        <v>389198000</v>
      </c>
      <c r="U14" s="68">
        <f t="shared" si="5"/>
        <v>0</v>
      </c>
      <c r="V14" s="66">
        <v>0</v>
      </c>
      <c r="W14" s="77">
        <v>5807408003</v>
      </c>
      <c r="X14" s="68">
        <f t="shared" si="6"/>
        <v>0</v>
      </c>
      <c r="Y14" s="66">
        <v>287074000</v>
      </c>
      <c r="Z14" s="77">
        <v>389198000</v>
      </c>
      <c r="AA14" s="68">
        <f t="shared" si="7"/>
        <v>0.7376039959095371</v>
      </c>
      <c r="AB14" s="66">
        <v>206564000</v>
      </c>
      <c r="AC14" s="77">
        <v>766139240</v>
      </c>
      <c r="AD14" s="68">
        <f t="shared" si="8"/>
        <v>0.2696167866300648</v>
      </c>
      <c r="AE14" s="66">
        <v>200000000</v>
      </c>
      <c r="AF14" s="77">
        <v>1475280000</v>
      </c>
      <c r="AG14" s="68">
        <f t="shared" si="9"/>
        <v>0.13556748549427905</v>
      </c>
    </row>
    <row r="15" spans="1:33" s="10" customFormat="1" ht="12.75" customHeight="1">
      <c r="A15" s="17"/>
      <c r="B15" s="18" t="s">
        <v>79</v>
      </c>
      <c r="C15" s="51" t="s">
        <v>80</v>
      </c>
      <c r="D15" s="66">
        <v>1026489400</v>
      </c>
      <c r="E15" s="77">
        <v>1199168400</v>
      </c>
      <c r="F15" s="103">
        <f t="shared" si="0"/>
        <v>0.8560010420554778</v>
      </c>
      <c r="G15" s="66">
        <v>320370504</v>
      </c>
      <c r="H15" s="77">
        <v>1189501215</v>
      </c>
      <c r="I15" s="68">
        <f t="shared" si="1"/>
        <v>0.26933180055642064</v>
      </c>
      <c r="J15" s="66">
        <v>320370504</v>
      </c>
      <c r="K15" s="77">
        <v>1094069684</v>
      </c>
      <c r="L15" s="68">
        <f t="shared" si="2"/>
        <v>0.29282458757901203</v>
      </c>
      <c r="M15" s="66">
        <v>320370504</v>
      </c>
      <c r="N15" s="77">
        <v>1026489400</v>
      </c>
      <c r="O15" s="68">
        <f t="shared" si="3"/>
        <v>0.31210308065528974</v>
      </c>
      <c r="P15" s="66">
        <v>0</v>
      </c>
      <c r="Q15" s="77">
        <v>0</v>
      </c>
      <c r="R15" s="68">
        <f t="shared" si="4"/>
        <v>0</v>
      </c>
      <c r="S15" s="66">
        <v>0</v>
      </c>
      <c r="T15" s="77">
        <v>0</v>
      </c>
      <c r="U15" s="68">
        <f t="shared" si="5"/>
        <v>0</v>
      </c>
      <c r="V15" s="66">
        <v>0</v>
      </c>
      <c r="W15" s="77">
        <v>0</v>
      </c>
      <c r="X15" s="68">
        <f t="shared" si="6"/>
        <v>0</v>
      </c>
      <c r="Y15" s="66">
        <v>0</v>
      </c>
      <c r="Z15" s="77">
        <v>0</v>
      </c>
      <c r="AA15" s="68">
        <f t="shared" si="7"/>
        <v>0</v>
      </c>
      <c r="AB15" s="66">
        <v>0</v>
      </c>
      <c r="AC15" s="77">
        <v>606262368</v>
      </c>
      <c r="AD15" s="68">
        <f t="shared" si="8"/>
        <v>0</v>
      </c>
      <c r="AE15" s="66">
        <v>0</v>
      </c>
      <c r="AF15" s="77">
        <v>1189501215</v>
      </c>
      <c r="AG15" s="68">
        <f t="shared" si="9"/>
        <v>0</v>
      </c>
    </row>
    <row r="16" spans="1:33" s="10" customFormat="1" ht="12.75" customHeight="1">
      <c r="A16" s="17"/>
      <c r="B16" s="18" t="s">
        <v>81</v>
      </c>
      <c r="C16" s="51" t="s">
        <v>82</v>
      </c>
      <c r="D16" s="66">
        <v>0</v>
      </c>
      <c r="E16" s="77">
        <v>0</v>
      </c>
      <c r="F16" s="103">
        <f t="shared" si="0"/>
        <v>0</v>
      </c>
      <c r="G16" s="66">
        <v>0</v>
      </c>
      <c r="H16" s="77">
        <v>0</v>
      </c>
      <c r="I16" s="68">
        <f t="shared" si="1"/>
        <v>0</v>
      </c>
      <c r="J16" s="66">
        <v>0</v>
      </c>
      <c r="K16" s="77">
        <v>0</v>
      </c>
      <c r="L16" s="68">
        <f t="shared" si="2"/>
        <v>0</v>
      </c>
      <c r="M16" s="66">
        <v>0</v>
      </c>
      <c r="N16" s="77">
        <v>0</v>
      </c>
      <c r="O16" s="68">
        <f t="shared" si="3"/>
        <v>0</v>
      </c>
      <c r="P16" s="66">
        <v>0</v>
      </c>
      <c r="Q16" s="77">
        <v>0</v>
      </c>
      <c r="R16" s="68">
        <f t="shared" si="4"/>
        <v>0</v>
      </c>
      <c r="S16" s="66">
        <v>0</v>
      </c>
      <c r="T16" s="77">
        <v>0</v>
      </c>
      <c r="U16" s="68">
        <f t="shared" si="5"/>
        <v>0</v>
      </c>
      <c r="V16" s="66">
        <v>0</v>
      </c>
      <c r="W16" s="77">
        <v>2414740213</v>
      </c>
      <c r="X16" s="68">
        <f t="shared" si="6"/>
        <v>0</v>
      </c>
      <c r="Y16" s="66">
        <v>0</v>
      </c>
      <c r="Z16" s="77">
        <v>0</v>
      </c>
      <c r="AA16" s="68">
        <f t="shared" si="7"/>
        <v>0</v>
      </c>
      <c r="AB16" s="66">
        <v>128939738</v>
      </c>
      <c r="AC16" s="77">
        <v>0</v>
      </c>
      <c r="AD16" s="68">
        <f t="shared" si="8"/>
        <v>0</v>
      </c>
      <c r="AE16" s="66">
        <v>222000000</v>
      </c>
      <c r="AF16" s="77">
        <v>0</v>
      </c>
      <c r="AG16" s="68">
        <f t="shared" si="9"/>
        <v>0</v>
      </c>
    </row>
    <row r="17" spans="1:33" s="10" customFormat="1" ht="12.75" customHeight="1">
      <c r="A17" s="17"/>
      <c r="B17" s="18" t="s">
        <v>83</v>
      </c>
      <c r="C17" s="51" t="s">
        <v>84</v>
      </c>
      <c r="D17" s="66">
        <v>842663342</v>
      </c>
      <c r="E17" s="77">
        <v>925983292</v>
      </c>
      <c r="F17" s="103">
        <f t="shared" si="0"/>
        <v>0.9100200287415121</v>
      </c>
      <c r="G17" s="66">
        <v>262225597</v>
      </c>
      <c r="H17" s="77">
        <v>917618787</v>
      </c>
      <c r="I17" s="68">
        <f t="shared" si="1"/>
        <v>0.2857674676183368</v>
      </c>
      <c r="J17" s="66">
        <v>262225597</v>
      </c>
      <c r="K17" s="77">
        <v>677048116</v>
      </c>
      <c r="L17" s="68">
        <f t="shared" si="2"/>
        <v>0.3873071806908329</v>
      </c>
      <c r="M17" s="66">
        <v>262225597</v>
      </c>
      <c r="N17" s="77">
        <v>842663342</v>
      </c>
      <c r="O17" s="68">
        <f t="shared" si="3"/>
        <v>0.3111866672372702</v>
      </c>
      <c r="P17" s="66">
        <v>159652500</v>
      </c>
      <c r="Q17" s="77">
        <v>208479650</v>
      </c>
      <c r="R17" s="68">
        <f t="shared" si="4"/>
        <v>0.7657941674403234</v>
      </c>
      <c r="S17" s="66">
        <v>91800000</v>
      </c>
      <c r="T17" s="77">
        <v>208479650</v>
      </c>
      <c r="U17" s="68">
        <f t="shared" si="5"/>
        <v>0.44033074690983026</v>
      </c>
      <c r="V17" s="66">
        <v>91800000</v>
      </c>
      <c r="W17" s="77">
        <v>6455094428</v>
      </c>
      <c r="X17" s="68">
        <f t="shared" si="6"/>
        <v>0.014221325655873116</v>
      </c>
      <c r="Y17" s="66">
        <v>147781980</v>
      </c>
      <c r="Z17" s="77">
        <v>208479650</v>
      </c>
      <c r="AA17" s="68">
        <f t="shared" si="7"/>
        <v>0.7088556604925229</v>
      </c>
      <c r="AB17" s="66">
        <v>42563725</v>
      </c>
      <c r="AC17" s="77">
        <v>480028533</v>
      </c>
      <c r="AD17" s="68">
        <f t="shared" si="8"/>
        <v>0.08866915625617613</v>
      </c>
      <c r="AE17" s="66">
        <v>53272115</v>
      </c>
      <c r="AF17" s="77">
        <v>917618787</v>
      </c>
      <c r="AG17" s="68">
        <f t="shared" si="9"/>
        <v>0.05805473444387969</v>
      </c>
    </row>
    <row r="18" spans="1:33" s="10" customFormat="1" ht="12.75" customHeight="1">
      <c r="A18" s="17"/>
      <c r="B18" s="18" t="s">
        <v>85</v>
      </c>
      <c r="C18" s="51" t="s">
        <v>86</v>
      </c>
      <c r="D18" s="66">
        <v>1021779370</v>
      </c>
      <c r="E18" s="77">
        <v>1320401370</v>
      </c>
      <c r="F18" s="103">
        <f t="shared" si="0"/>
        <v>0.7738399801872365</v>
      </c>
      <c r="G18" s="66">
        <v>385973583</v>
      </c>
      <c r="H18" s="77">
        <v>1587769115</v>
      </c>
      <c r="I18" s="68">
        <f t="shared" si="1"/>
        <v>0.24309175644848086</v>
      </c>
      <c r="J18" s="66">
        <v>385973583</v>
      </c>
      <c r="K18" s="77">
        <v>1264248247</v>
      </c>
      <c r="L18" s="68">
        <f t="shared" si="2"/>
        <v>0.30529888723666154</v>
      </c>
      <c r="M18" s="66">
        <v>385973583</v>
      </c>
      <c r="N18" s="77">
        <v>1021779370</v>
      </c>
      <c r="O18" s="68">
        <f t="shared" si="3"/>
        <v>0.37774650216318223</v>
      </c>
      <c r="P18" s="66">
        <v>388167503</v>
      </c>
      <c r="Q18" s="77">
        <v>640400269</v>
      </c>
      <c r="R18" s="68">
        <f t="shared" si="4"/>
        <v>0.6061326357750172</v>
      </c>
      <c r="S18" s="66">
        <v>120753946</v>
      </c>
      <c r="T18" s="77">
        <v>640400269</v>
      </c>
      <c r="U18" s="68">
        <f t="shared" si="5"/>
        <v>0.18856011130126493</v>
      </c>
      <c r="V18" s="66">
        <v>120753946</v>
      </c>
      <c r="W18" s="77">
        <v>6271313000</v>
      </c>
      <c r="X18" s="68">
        <f t="shared" si="6"/>
        <v>0.019254970370638492</v>
      </c>
      <c r="Y18" s="66">
        <v>27315247</v>
      </c>
      <c r="Z18" s="77">
        <v>640400269</v>
      </c>
      <c r="AA18" s="68">
        <f t="shared" si="7"/>
        <v>0.04265339713653368</v>
      </c>
      <c r="AB18" s="66">
        <v>59913000</v>
      </c>
      <c r="AC18" s="77">
        <v>524333618</v>
      </c>
      <c r="AD18" s="68">
        <f t="shared" si="8"/>
        <v>0.11426503650200816</v>
      </c>
      <c r="AE18" s="66">
        <v>133500000</v>
      </c>
      <c r="AF18" s="77">
        <v>1587769115</v>
      </c>
      <c r="AG18" s="68">
        <f t="shared" si="9"/>
        <v>0.08408023480164495</v>
      </c>
    </row>
    <row r="19" spans="1:33" s="10" customFormat="1" ht="12.75" customHeight="1">
      <c r="A19" s="17"/>
      <c r="B19" s="18" t="s">
        <v>87</v>
      </c>
      <c r="C19" s="51" t="s">
        <v>88</v>
      </c>
      <c r="D19" s="66">
        <v>1034827666</v>
      </c>
      <c r="E19" s="77">
        <v>1198854050</v>
      </c>
      <c r="F19" s="103">
        <f t="shared" si="0"/>
        <v>0.8631806899263509</v>
      </c>
      <c r="G19" s="66">
        <v>387947832</v>
      </c>
      <c r="H19" s="77">
        <v>1198854050</v>
      </c>
      <c r="I19" s="68">
        <f t="shared" si="1"/>
        <v>0.3235988834504083</v>
      </c>
      <c r="J19" s="66">
        <v>387947832</v>
      </c>
      <c r="K19" s="77">
        <v>890854050</v>
      </c>
      <c r="L19" s="68">
        <f t="shared" si="2"/>
        <v>0.4354785522948456</v>
      </c>
      <c r="M19" s="66">
        <v>387947832</v>
      </c>
      <c r="N19" s="77">
        <v>1034827666</v>
      </c>
      <c r="O19" s="68">
        <f t="shared" si="3"/>
        <v>0.374891244935077</v>
      </c>
      <c r="P19" s="66">
        <v>161600000</v>
      </c>
      <c r="Q19" s="77">
        <v>246419000</v>
      </c>
      <c r="R19" s="68">
        <f t="shared" si="4"/>
        <v>0.6557935873451317</v>
      </c>
      <c r="S19" s="66">
        <v>149600000</v>
      </c>
      <c r="T19" s="77">
        <v>246419000</v>
      </c>
      <c r="U19" s="68">
        <f t="shared" si="5"/>
        <v>0.6070960437303942</v>
      </c>
      <c r="V19" s="66">
        <v>149600000</v>
      </c>
      <c r="W19" s="77">
        <v>940928358</v>
      </c>
      <c r="X19" s="68">
        <f t="shared" si="6"/>
        <v>0.15899191338858554</v>
      </c>
      <c r="Y19" s="66">
        <v>223938000</v>
      </c>
      <c r="Z19" s="77">
        <v>246419000</v>
      </c>
      <c r="AA19" s="68">
        <f t="shared" si="7"/>
        <v>0.9087692101664239</v>
      </c>
      <c r="AB19" s="66">
        <v>318803296</v>
      </c>
      <c r="AC19" s="77">
        <v>703985988</v>
      </c>
      <c r="AD19" s="68">
        <f t="shared" si="8"/>
        <v>0.45285460425953816</v>
      </c>
      <c r="AE19" s="66">
        <v>157709651</v>
      </c>
      <c r="AF19" s="77">
        <v>1198854050</v>
      </c>
      <c r="AG19" s="68">
        <f t="shared" si="9"/>
        <v>0.1315503342546159</v>
      </c>
    </row>
    <row r="20" spans="1:33" s="10" customFormat="1" ht="12.75" customHeight="1">
      <c r="A20" s="17"/>
      <c r="B20" s="18" t="s">
        <v>89</v>
      </c>
      <c r="C20" s="51" t="s">
        <v>90</v>
      </c>
      <c r="D20" s="66">
        <v>949774000</v>
      </c>
      <c r="E20" s="77">
        <v>949774000</v>
      </c>
      <c r="F20" s="103">
        <f t="shared" si="0"/>
        <v>1</v>
      </c>
      <c r="G20" s="66">
        <v>212490000</v>
      </c>
      <c r="H20" s="77">
        <v>949715000</v>
      </c>
      <c r="I20" s="68">
        <f t="shared" si="1"/>
        <v>0.22374080645246205</v>
      </c>
      <c r="J20" s="66">
        <v>212490000</v>
      </c>
      <c r="K20" s="77">
        <v>651411000</v>
      </c>
      <c r="L20" s="68">
        <f t="shared" si="2"/>
        <v>0.32619958827836804</v>
      </c>
      <c r="M20" s="66">
        <v>212490000</v>
      </c>
      <c r="N20" s="77">
        <v>949774000</v>
      </c>
      <c r="O20" s="68">
        <f t="shared" si="3"/>
        <v>0.22372690766434963</v>
      </c>
      <c r="P20" s="66">
        <v>51600000</v>
      </c>
      <c r="Q20" s="77">
        <v>284250000</v>
      </c>
      <c r="R20" s="68">
        <f t="shared" si="4"/>
        <v>0.18153034300791557</v>
      </c>
      <c r="S20" s="66">
        <v>0</v>
      </c>
      <c r="T20" s="77">
        <v>284250000</v>
      </c>
      <c r="U20" s="68">
        <f t="shared" si="5"/>
        <v>0</v>
      </c>
      <c r="V20" s="66">
        <v>0</v>
      </c>
      <c r="W20" s="77">
        <v>1600000000</v>
      </c>
      <c r="X20" s="68">
        <f t="shared" si="6"/>
        <v>0</v>
      </c>
      <c r="Y20" s="66">
        <v>246050000</v>
      </c>
      <c r="Z20" s="77">
        <v>284250000</v>
      </c>
      <c r="AA20" s="68">
        <f t="shared" si="7"/>
        <v>0.8656112576956904</v>
      </c>
      <c r="AB20" s="66">
        <v>150000000</v>
      </c>
      <c r="AC20" s="77">
        <v>469237000</v>
      </c>
      <c r="AD20" s="68">
        <f t="shared" si="8"/>
        <v>0.31966788637724647</v>
      </c>
      <c r="AE20" s="66">
        <v>200000000</v>
      </c>
      <c r="AF20" s="77">
        <v>949715000</v>
      </c>
      <c r="AG20" s="68">
        <f t="shared" si="9"/>
        <v>0.21058949263726487</v>
      </c>
    </row>
    <row r="21" spans="1:33" s="10" customFormat="1" ht="12.75" customHeight="1">
      <c r="A21" s="17"/>
      <c r="B21" s="18" t="s">
        <v>91</v>
      </c>
      <c r="C21" s="51" t="s">
        <v>92</v>
      </c>
      <c r="D21" s="66">
        <v>1987444895</v>
      </c>
      <c r="E21" s="77">
        <v>2246388555</v>
      </c>
      <c r="F21" s="103">
        <f t="shared" si="0"/>
        <v>0.8847289087973474</v>
      </c>
      <c r="G21" s="66">
        <v>327965923</v>
      </c>
      <c r="H21" s="77">
        <v>2242662604</v>
      </c>
      <c r="I21" s="68">
        <f t="shared" si="1"/>
        <v>0.14623952903795778</v>
      </c>
      <c r="J21" s="66">
        <v>327965923</v>
      </c>
      <c r="K21" s="77">
        <v>991078745</v>
      </c>
      <c r="L21" s="68">
        <f t="shared" si="2"/>
        <v>0.33091812800404674</v>
      </c>
      <c r="M21" s="66">
        <v>327965923</v>
      </c>
      <c r="N21" s="77">
        <v>1987444895</v>
      </c>
      <c r="O21" s="68">
        <f t="shared" si="3"/>
        <v>0.16501887615857647</v>
      </c>
      <c r="P21" s="66">
        <v>132342083</v>
      </c>
      <c r="Q21" s="77">
        <v>496604923</v>
      </c>
      <c r="R21" s="68">
        <f t="shared" si="4"/>
        <v>0.26649369925799143</v>
      </c>
      <c r="S21" s="66">
        <v>80000000</v>
      </c>
      <c r="T21" s="77">
        <v>496604923</v>
      </c>
      <c r="U21" s="68">
        <f t="shared" si="5"/>
        <v>0.16109385206396756</v>
      </c>
      <c r="V21" s="66">
        <v>80000000</v>
      </c>
      <c r="W21" s="77">
        <v>1290012634</v>
      </c>
      <c r="X21" s="68">
        <f t="shared" si="6"/>
        <v>0.062014896514571656</v>
      </c>
      <c r="Y21" s="66">
        <v>456995840</v>
      </c>
      <c r="Z21" s="77">
        <v>496604923</v>
      </c>
      <c r="AA21" s="68">
        <f t="shared" si="7"/>
        <v>0.9202402530351074</v>
      </c>
      <c r="AB21" s="66">
        <v>293362771</v>
      </c>
      <c r="AC21" s="77">
        <v>1641040775</v>
      </c>
      <c r="AD21" s="68">
        <f t="shared" si="8"/>
        <v>0.1787662899479143</v>
      </c>
      <c r="AE21" s="66">
        <v>381896922</v>
      </c>
      <c r="AF21" s="77">
        <v>2242662604</v>
      </c>
      <c r="AG21" s="68">
        <f t="shared" si="9"/>
        <v>0.17028728321364564</v>
      </c>
    </row>
    <row r="22" spans="1:33" s="10" customFormat="1" ht="12.75" customHeight="1">
      <c r="A22" s="17"/>
      <c r="B22" s="18" t="s">
        <v>93</v>
      </c>
      <c r="C22" s="51" t="s">
        <v>94</v>
      </c>
      <c r="D22" s="66">
        <v>798969015</v>
      </c>
      <c r="E22" s="77">
        <v>798969015</v>
      </c>
      <c r="F22" s="103">
        <f t="shared" si="0"/>
        <v>1</v>
      </c>
      <c r="G22" s="66">
        <v>244997982</v>
      </c>
      <c r="H22" s="77">
        <v>788795514</v>
      </c>
      <c r="I22" s="68">
        <f t="shared" si="1"/>
        <v>0.31059758537115617</v>
      </c>
      <c r="J22" s="66">
        <v>244997982</v>
      </c>
      <c r="K22" s="77">
        <v>516902047</v>
      </c>
      <c r="L22" s="68">
        <f t="shared" si="2"/>
        <v>0.4739737120832102</v>
      </c>
      <c r="M22" s="66">
        <v>244997982</v>
      </c>
      <c r="N22" s="77">
        <v>798969015</v>
      </c>
      <c r="O22" s="68">
        <f t="shared" si="3"/>
        <v>0.3066426574752714</v>
      </c>
      <c r="P22" s="66">
        <v>84765201</v>
      </c>
      <c r="Q22" s="77">
        <v>118956201</v>
      </c>
      <c r="R22" s="68">
        <f t="shared" si="4"/>
        <v>0.7125748829184617</v>
      </c>
      <c r="S22" s="66">
        <v>35951766</v>
      </c>
      <c r="T22" s="77">
        <v>118956201</v>
      </c>
      <c r="U22" s="68">
        <f t="shared" si="5"/>
        <v>0.30222691795613077</v>
      </c>
      <c r="V22" s="66">
        <v>35951766</v>
      </c>
      <c r="W22" s="77">
        <v>904426911</v>
      </c>
      <c r="X22" s="68">
        <f t="shared" si="6"/>
        <v>0.039750880433499176</v>
      </c>
      <c r="Y22" s="66">
        <v>90242766</v>
      </c>
      <c r="Z22" s="77">
        <v>118956201</v>
      </c>
      <c r="AA22" s="68">
        <f t="shared" si="7"/>
        <v>0.7586217888716873</v>
      </c>
      <c r="AB22" s="66">
        <v>177260000</v>
      </c>
      <c r="AC22" s="77">
        <v>574131041</v>
      </c>
      <c r="AD22" s="68">
        <f t="shared" si="8"/>
        <v>0.3087448462832721</v>
      </c>
      <c r="AE22" s="66">
        <v>42887785</v>
      </c>
      <c r="AF22" s="77">
        <v>788795514</v>
      </c>
      <c r="AG22" s="68">
        <f t="shared" si="9"/>
        <v>0.054371233404352244</v>
      </c>
    </row>
    <row r="23" spans="1:33" s="10" customFormat="1" ht="12.75" customHeight="1">
      <c r="A23" s="17"/>
      <c r="B23" s="18" t="s">
        <v>95</v>
      </c>
      <c r="C23" s="51" t="s">
        <v>96</v>
      </c>
      <c r="D23" s="66">
        <v>1632899064</v>
      </c>
      <c r="E23" s="77">
        <v>1939899064</v>
      </c>
      <c r="F23" s="103">
        <f t="shared" si="0"/>
        <v>0.8417443434572429</v>
      </c>
      <c r="G23" s="66">
        <v>380555000</v>
      </c>
      <c r="H23" s="77">
        <v>1831543921</v>
      </c>
      <c r="I23" s="68">
        <f t="shared" si="1"/>
        <v>0.2077782550757624</v>
      </c>
      <c r="J23" s="66">
        <v>380555000</v>
      </c>
      <c r="K23" s="77">
        <v>1335263404</v>
      </c>
      <c r="L23" s="68">
        <f t="shared" si="2"/>
        <v>0.28500369205056114</v>
      </c>
      <c r="M23" s="66">
        <v>380555000</v>
      </c>
      <c r="N23" s="77">
        <v>1632899064</v>
      </c>
      <c r="O23" s="68">
        <f t="shared" si="3"/>
        <v>0.23305482156856697</v>
      </c>
      <c r="P23" s="66">
        <v>97831400</v>
      </c>
      <c r="Q23" s="77">
        <v>206159400</v>
      </c>
      <c r="R23" s="68">
        <f t="shared" si="4"/>
        <v>0.47454251419047594</v>
      </c>
      <c r="S23" s="66">
        <v>0</v>
      </c>
      <c r="T23" s="77">
        <v>206159400</v>
      </c>
      <c r="U23" s="68">
        <f t="shared" si="5"/>
        <v>0</v>
      </c>
      <c r="V23" s="66">
        <v>0</v>
      </c>
      <c r="W23" s="77">
        <v>277942000</v>
      </c>
      <c r="X23" s="68">
        <f t="shared" si="6"/>
        <v>0</v>
      </c>
      <c r="Y23" s="66">
        <v>152578000</v>
      </c>
      <c r="Z23" s="77">
        <v>206159400</v>
      </c>
      <c r="AA23" s="68">
        <f t="shared" si="7"/>
        <v>0.7400972257389186</v>
      </c>
      <c r="AB23" s="66">
        <v>0</v>
      </c>
      <c r="AC23" s="77">
        <v>907466163</v>
      </c>
      <c r="AD23" s="68">
        <f t="shared" si="8"/>
        <v>0</v>
      </c>
      <c r="AE23" s="66">
        <v>509019000</v>
      </c>
      <c r="AF23" s="77">
        <v>1831543921</v>
      </c>
      <c r="AG23" s="68">
        <f t="shared" si="9"/>
        <v>0.2779179872039771</v>
      </c>
    </row>
    <row r="24" spans="1:33" s="10" customFormat="1" ht="12.75" customHeight="1">
      <c r="A24" s="17"/>
      <c r="B24" s="18" t="s">
        <v>97</v>
      </c>
      <c r="C24" s="51" t="s">
        <v>98</v>
      </c>
      <c r="D24" s="66">
        <v>1038698504</v>
      </c>
      <c r="E24" s="77">
        <v>1241379906</v>
      </c>
      <c r="F24" s="103">
        <f t="shared" si="0"/>
        <v>0.8367289489540037</v>
      </c>
      <c r="G24" s="66">
        <v>343556300</v>
      </c>
      <c r="H24" s="77">
        <v>1236786666</v>
      </c>
      <c r="I24" s="68">
        <f t="shared" si="1"/>
        <v>0.27778137446381557</v>
      </c>
      <c r="J24" s="66">
        <v>343556300</v>
      </c>
      <c r="K24" s="77">
        <v>828654935</v>
      </c>
      <c r="L24" s="68">
        <f t="shared" si="2"/>
        <v>0.4145951293948427</v>
      </c>
      <c r="M24" s="66">
        <v>343556300</v>
      </c>
      <c r="N24" s="77">
        <v>1038698504</v>
      </c>
      <c r="O24" s="68">
        <f t="shared" si="3"/>
        <v>0.330756517581352</v>
      </c>
      <c r="P24" s="66">
        <v>299651855</v>
      </c>
      <c r="Q24" s="77">
        <v>363022855</v>
      </c>
      <c r="R24" s="68">
        <f t="shared" si="4"/>
        <v>0.8254352332720208</v>
      </c>
      <c r="S24" s="66">
        <v>144200000</v>
      </c>
      <c r="T24" s="77">
        <v>363022855</v>
      </c>
      <c r="U24" s="68">
        <f t="shared" si="5"/>
        <v>0.39722016951246775</v>
      </c>
      <c r="V24" s="66">
        <v>144200000</v>
      </c>
      <c r="W24" s="77">
        <v>3499044198</v>
      </c>
      <c r="X24" s="68">
        <f t="shared" si="6"/>
        <v>0.041211254228346844</v>
      </c>
      <c r="Y24" s="66">
        <v>267355120</v>
      </c>
      <c r="Z24" s="77">
        <v>363022855</v>
      </c>
      <c r="AA24" s="68">
        <f t="shared" si="7"/>
        <v>0.736469112943316</v>
      </c>
      <c r="AB24" s="66">
        <v>110733976</v>
      </c>
      <c r="AC24" s="77">
        <v>784345759</v>
      </c>
      <c r="AD24" s="68">
        <f t="shared" si="8"/>
        <v>0.14118005322191077</v>
      </c>
      <c r="AE24" s="66">
        <v>129263653</v>
      </c>
      <c r="AF24" s="77">
        <v>1236786666</v>
      </c>
      <c r="AG24" s="68">
        <f t="shared" si="9"/>
        <v>0.10451572332847256</v>
      </c>
    </row>
    <row r="25" spans="1:33" s="10" customFormat="1" ht="12.75" customHeight="1">
      <c r="A25" s="17"/>
      <c r="B25" s="18" t="s">
        <v>99</v>
      </c>
      <c r="C25" s="51" t="s">
        <v>100</v>
      </c>
      <c r="D25" s="66">
        <v>800446291</v>
      </c>
      <c r="E25" s="77">
        <v>856145820</v>
      </c>
      <c r="F25" s="103">
        <f t="shared" si="0"/>
        <v>0.9349415395148457</v>
      </c>
      <c r="G25" s="66">
        <v>231247004</v>
      </c>
      <c r="H25" s="77">
        <v>842801221</v>
      </c>
      <c r="I25" s="68">
        <f t="shared" si="1"/>
        <v>0.2743790566957425</v>
      </c>
      <c r="J25" s="66">
        <v>231247004</v>
      </c>
      <c r="K25" s="77">
        <v>623611859</v>
      </c>
      <c r="L25" s="68">
        <f t="shared" si="2"/>
        <v>0.37081880445766185</v>
      </c>
      <c r="M25" s="66">
        <v>231247004</v>
      </c>
      <c r="N25" s="77">
        <v>800446291</v>
      </c>
      <c r="O25" s="68">
        <f t="shared" si="3"/>
        <v>0.28889758950735145</v>
      </c>
      <c r="P25" s="66">
        <v>149110873</v>
      </c>
      <c r="Q25" s="77">
        <v>199066040</v>
      </c>
      <c r="R25" s="68">
        <f t="shared" si="4"/>
        <v>0.7490522893809511</v>
      </c>
      <c r="S25" s="66">
        <v>47047780</v>
      </c>
      <c r="T25" s="77">
        <v>199066040</v>
      </c>
      <c r="U25" s="68">
        <f t="shared" si="5"/>
        <v>0.2363425725452719</v>
      </c>
      <c r="V25" s="66">
        <v>47047780</v>
      </c>
      <c r="W25" s="77">
        <v>2716896921</v>
      </c>
      <c r="X25" s="68">
        <f t="shared" si="6"/>
        <v>0.017316733526527486</v>
      </c>
      <c r="Y25" s="66">
        <v>128187393</v>
      </c>
      <c r="Z25" s="77">
        <v>199066040</v>
      </c>
      <c r="AA25" s="68">
        <f t="shared" si="7"/>
        <v>0.6439440549477952</v>
      </c>
      <c r="AB25" s="66">
        <v>136018496</v>
      </c>
      <c r="AC25" s="77">
        <v>453991837</v>
      </c>
      <c r="AD25" s="68">
        <f t="shared" si="8"/>
        <v>0.29960559841519796</v>
      </c>
      <c r="AE25" s="66">
        <v>82358645</v>
      </c>
      <c r="AF25" s="77">
        <v>842801221</v>
      </c>
      <c r="AG25" s="68">
        <f t="shared" si="9"/>
        <v>0.09772013014205161</v>
      </c>
    </row>
    <row r="26" spans="1:33" s="10" customFormat="1" ht="12.75" customHeight="1">
      <c r="A26" s="17"/>
      <c r="B26" s="20" t="s">
        <v>101</v>
      </c>
      <c r="C26" s="51" t="s">
        <v>102</v>
      </c>
      <c r="D26" s="66">
        <v>1028534840</v>
      </c>
      <c r="E26" s="77">
        <v>1156984740</v>
      </c>
      <c r="F26" s="103">
        <f t="shared" si="0"/>
        <v>0.8889787431422821</v>
      </c>
      <c r="G26" s="66">
        <v>230677479</v>
      </c>
      <c r="H26" s="77">
        <v>1133694153</v>
      </c>
      <c r="I26" s="68">
        <f t="shared" si="1"/>
        <v>0.20347417192686182</v>
      </c>
      <c r="J26" s="66">
        <v>230677479</v>
      </c>
      <c r="K26" s="77">
        <v>884410153</v>
      </c>
      <c r="L26" s="68">
        <f t="shared" si="2"/>
        <v>0.26082635779058044</v>
      </c>
      <c r="M26" s="66">
        <v>230677479</v>
      </c>
      <c r="N26" s="77">
        <v>1028534840</v>
      </c>
      <c r="O26" s="68">
        <f t="shared" si="3"/>
        <v>0.22427774930793787</v>
      </c>
      <c r="P26" s="66">
        <v>92754000</v>
      </c>
      <c r="Q26" s="77">
        <v>162912000</v>
      </c>
      <c r="R26" s="68">
        <f t="shared" si="4"/>
        <v>0.5693503241013553</v>
      </c>
      <c r="S26" s="66">
        <v>53770000</v>
      </c>
      <c r="T26" s="77">
        <v>162912000</v>
      </c>
      <c r="U26" s="68">
        <f t="shared" si="5"/>
        <v>0.33005549008053425</v>
      </c>
      <c r="V26" s="66">
        <v>53770000</v>
      </c>
      <c r="W26" s="77">
        <v>2103975265</v>
      </c>
      <c r="X26" s="68">
        <f t="shared" si="6"/>
        <v>0.02555638409560865</v>
      </c>
      <c r="Y26" s="66">
        <v>148348000</v>
      </c>
      <c r="Z26" s="77">
        <v>162912000</v>
      </c>
      <c r="AA26" s="68">
        <f t="shared" si="7"/>
        <v>0.9106020428206639</v>
      </c>
      <c r="AB26" s="66">
        <v>77184296</v>
      </c>
      <c r="AC26" s="77">
        <v>571845000</v>
      </c>
      <c r="AD26" s="68">
        <f t="shared" si="8"/>
        <v>0.13497415558411807</v>
      </c>
      <c r="AE26" s="66">
        <v>59948566</v>
      </c>
      <c r="AF26" s="77">
        <v>1133694153</v>
      </c>
      <c r="AG26" s="68">
        <f t="shared" si="9"/>
        <v>0.05287895843986063</v>
      </c>
    </row>
    <row r="27" spans="1:33" s="10" customFormat="1" ht="12.75" customHeight="1">
      <c r="A27" s="21"/>
      <c r="B27" s="22" t="s">
        <v>675</v>
      </c>
      <c r="C27" s="52"/>
      <c r="D27" s="69">
        <f>SUM(D8:D26)</f>
        <v>24463778170</v>
      </c>
      <c r="E27" s="78">
        <f>SUM(E8:E26)</f>
        <v>28536341780</v>
      </c>
      <c r="F27" s="104">
        <f t="shared" si="0"/>
        <v>0.8572850142671651</v>
      </c>
      <c r="G27" s="69">
        <f>SUM(G8:G26)</f>
        <v>6572957723</v>
      </c>
      <c r="H27" s="78">
        <f>SUM(H8:H26)</f>
        <v>28335805070</v>
      </c>
      <c r="I27" s="71">
        <f t="shared" si="1"/>
        <v>0.2319665069251551</v>
      </c>
      <c r="J27" s="69">
        <f>SUM(J8:J26)</f>
        <v>6572957723</v>
      </c>
      <c r="K27" s="78">
        <f>SUM(K8:K26)</f>
        <v>18795317532</v>
      </c>
      <c r="L27" s="71">
        <f t="shared" si="2"/>
        <v>0.34971251280055254</v>
      </c>
      <c r="M27" s="69">
        <f>SUM(M8:M26)</f>
        <v>6572957723</v>
      </c>
      <c r="N27" s="78">
        <f>SUM(N8:N26)</f>
        <v>24463778170</v>
      </c>
      <c r="O27" s="71">
        <f t="shared" si="3"/>
        <v>0.26868121830259384</v>
      </c>
      <c r="P27" s="69">
        <f>SUM(P8:P26)</f>
        <v>2340486792</v>
      </c>
      <c r="Q27" s="78">
        <f>SUM(Q8:Q26)</f>
        <v>4994457893</v>
      </c>
      <c r="R27" s="71">
        <f t="shared" si="4"/>
        <v>0.4686167832709767</v>
      </c>
      <c r="S27" s="69">
        <f>SUM(S8:S26)</f>
        <v>994314792</v>
      </c>
      <c r="T27" s="78">
        <f>SUM(T8:T26)</f>
        <v>4994457893</v>
      </c>
      <c r="U27" s="71">
        <f t="shared" si="5"/>
        <v>0.19908362695250378</v>
      </c>
      <c r="V27" s="69">
        <f>SUM(V8:V26)</f>
        <v>994314792</v>
      </c>
      <c r="W27" s="78">
        <f>SUM(W8:W26)</f>
        <v>54151200547</v>
      </c>
      <c r="X27" s="71">
        <f t="shared" si="6"/>
        <v>0.018361823596819322</v>
      </c>
      <c r="Y27" s="69">
        <f>SUM(Y8:Y26)</f>
        <v>3496180935</v>
      </c>
      <c r="Z27" s="78">
        <f>SUM(Z8:Z26)</f>
        <v>4994457892</v>
      </c>
      <c r="AA27" s="71">
        <f t="shared" si="7"/>
        <v>0.7000120955269433</v>
      </c>
      <c r="AB27" s="69">
        <f>SUM(AB8:AB26)</f>
        <v>3614336228</v>
      </c>
      <c r="AC27" s="78">
        <f>SUM(AC8:AC26)</f>
        <v>16427468852</v>
      </c>
      <c r="AD27" s="71">
        <f t="shared" si="8"/>
        <v>0.22001784088362245</v>
      </c>
      <c r="AE27" s="69">
        <f>SUM(AE8:AE26)</f>
        <v>4218709268</v>
      </c>
      <c r="AF27" s="78">
        <f>SUM(AF8:AF26)</f>
        <v>28335805070</v>
      </c>
      <c r="AG27" s="71">
        <f t="shared" si="9"/>
        <v>0.14888263303541988</v>
      </c>
    </row>
    <row r="28" spans="1:33" s="10" customFormat="1" ht="12.75" customHeight="1">
      <c r="A28" s="23"/>
      <c r="B28" s="24"/>
      <c r="C28" s="25"/>
      <c r="D28" s="72"/>
      <c r="E28" s="73"/>
      <c r="F28" s="105"/>
      <c r="G28" s="72"/>
      <c r="H28" s="73"/>
      <c r="I28" s="74"/>
      <c r="J28" s="72"/>
      <c r="K28" s="73"/>
      <c r="L28" s="74"/>
      <c r="M28" s="72"/>
      <c r="N28" s="73"/>
      <c r="O28" s="74"/>
      <c r="P28" s="72"/>
      <c r="Q28" s="73"/>
      <c r="R28" s="74"/>
      <c r="S28" s="72"/>
      <c r="T28" s="73"/>
      <c r="U28" s="74"/>
      <c r="V28" s="72"/>
      <c r="W28" s="73"/>
      <c r="X28" s="74"/>
      <c r="Y28" s="72"/>
      <c r="Z28" s="73"/>
      <c r="AA28" s="74"/>
      <c r="AB28" s="72"/>
      <c r="AC28" s="73"/>
      <c r="AD28" s="74"/>
      <c r="AE28" s="72"/>
      <c r="AF28" s="73"/>
      <c r="AG28" s="74"/>
    </row>
    <row r="29" spans="1:33" s="10" customFormat="1" ht="12.75" customHeight="1">
      <c r="A29" s="26"/>
      <c r="B29" s="123" t="s">
        <v>46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</row>
    <row r="30" spans="1:3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</sheetData>
  <sheetProtection password="F954" sheet="1" objects="1" scenarios="1"/>
  <mergeCells count="3">
    <mergeCell ref="B2:AG2"/>
    <mergeCell ref="B29:AG29"/>
    <mergeCell ref="B3:AG3"/>
  </mergeCells>
  <printOptions horizontalCentered="1"/>
  <pageMargins left="0.03937007874015748" right="0.03937007874015748" top="0.31496062992125984" bottom="0.15748031496062992" header="0.31496062992125984" footer="0.15748031496062992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6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7.140625" style="55" customWidth="1"/>
    <col min="4" max="5" width="10.7109375" style="3" hidden="1" customWidth="1"/>
    <col min="6" max="6" width="8.7109375" style="3" customWidth="1"/>
    <col min="7" max="8" width="10.7109375" style="3" hidden="1" customWidth="1"/>
    <col min="9" max="9" width="8.7109375" style="3" customWidth="1"/>
    <col min="10" max="11" width="10.7109375" style="3" hidden="1" customWidth="1"/>
    <col min="12" max="12" width="8.7109375" style="3" customWidth="1"/>
    <col min="13" max="14" width="10.7109375" style="3" hidden="1" customWidth="1"/>
    <col min="15" max="15" width="8.7109375" style="3" customWidth="1"/>
    <col min="16" max="16" width="10.7109375" style="3" hidden="1" customWidth="1"/>
    <col min="17" max="17" width="11.7109375" style="3" hidden="1" customWidth="1"/>
    <col min="18" max="18" width="8.7109375" style="3" customWidth="1"/>
    <col min="19" max="20" width="10.7109375" style="3" hidden="1" customWidth="1"/>
    <col min="21" max="21" width="8.7109375" style="3" customWidth="1"/>
    <col min="22" max="23" width="10.7109375" style="3" hidden="1" customWidth="1"/>
    <col min="24" max="24" width="8.7109375" style="3" customWidth="1"/>
    <col min="25" max="26" width="10.7109375" style="3" hidden="1" customWidth="1"/>
    <col min="27" max="27" width="8.7109375" style="3" customWidth="1"/>
    <col min="28" max="29" width="10.7109375" style="3" hidden="1" customWidth="1"/>
    <col min="30" max="30" width="8.7109375" style="3" customWidth="1"/>
    <col min="31" max="32" width="10.7109375" style="3" hidden="1" customWidth="1"/>
    <col min="33" max="33" width="8.7109375" style="3" customWidth="1"/>
    <col min="34" max="16384" width="9.140625" style="3" customWidth="1"/>
  </cols>
  <sheetData>
    <row r="1" spans="1:33" ht="16.5">
      <c r="A1" s="1"/>
      <c r="B1" s="2"/>
      <c r="C1" s="5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.75" customHeight="1">
      <c r="A2" s="4"/>
      <c r="B2" s="82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1:33" s="6" customFormat="1" ht="16.5">
      <c r="A3" s="5"/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</row>
    <row r="4" spans="1:33" s="10" customFormat="1" ht="68.25" customHeight="1">
      <c r="A4" s="7"/>
      <c r="B4" s="8" t="s">
        <v>680</v>
      </c>
      <c r="C4" s="9" t="s">
        <v>1</v>
      </c>
      <c r="D4" s="28" t="s">
        <v>2</v>
      </c>
      <c r="E4" s="29" t="s">
        <v>3</v>
      </c>
      <c r="F4" s="30" t="s">
        <v>4</v>
      </c>
      <c r="G4" s="29" t="s">
        <v>5</v>
      </c>
      <c r="H4" s="29" t="s">
        <v>6</v>
      </c>
      <c r="I4" s="30" t="s">
        <v>7</v>
      </c>
      <c r="J4" s="29" t="s">
        <v>8</v>
      </c>
      <c r="K4" s="29" t="s">
        <v>9</v>
      </c>
      <c r="L4" s="30" t="s">
        <v>10</v>
      </c>
      <c r="M4" s="29" t="s">
        <v>8</v>
      </c>
      <c r="N4" s="29" t="s">
        <v>2</v>
      </c>
      <c r="O4" s="30" t="s">
        <v>11</v>
      </c>
      <c r="P4" s="29" t="s">
        <v>12</v>
      </c>
      <c r="Q4" s="29" t="s">
        <v>13</v>
      </c>
      <c r="R4" s="30" t="s">
        <v>14</v>
      </c>
      <c r="S4" s="29" t="s">
        <v>15</v>
      </c>
      <c r="T4" s="29" t="s">
        <v>13</v>
      </c>
      <c r="U4" s="30" t="s">
        <v>16</v>
      </c>
      <c r="V4" s="29" t="s">
        <v>15</v>
      </c>
      <c r="W4" s="29" t="s">
        <v>17</v>
      </c>
      <c r="X4" s="30" t="s">
        <v>18</v>
      </c>
      <c r="Y4" s="29" t="s">
        <v>19</v>
      </c>
      <c r="Z4" s="29" t="s">
        <v>20</v>
      </c>
      <c r="AA4" s="30" t="s">
        <v>21</v>
      </c>
      <c r="AB4" s="29" t="s">
        <v>22</v>
      </c>
      <c r="AC4" s="29" t="s">
        <v>23</v>
      </c>
      <c r="AD4" s="30" t="s">
        <v>24</v>
      </c>
      <c r="AE4" s="29" t="s">
        <v>25</v>
      </c>
      <c r="AF4" s="29" t="s">
        <v>6</v>
      </c>
      <c r="AG4" s="30" t="s">
        <v>26</v>
      </c>
    </row>
    <row r="5" spans="1:33" s="10" customFormat="1" ht="12.75">
      <c r="A5" s="11"/>
      <c r="B5" s="12"/>
      <c r="C5" s="54"/>
      <c r="D5" s="60"/>
      <c r="E5" s="61"/>
      <c r="F5" s="101"/>
      <c r="G5" s="60"/>
      <c r="H5" s="61"/>
      <c r="I5" s="62"/>
      <c r="J5" s="60"/>
      <c r="K5" s="61"/>
      <c r="L5" s="62"/>
      <c r="M5" s="60"/>
      <c r="N5" s="61"/>
      <c r="O5" s="62"/>
      <c r="P5" s="60"/>
      <c r="Q5" s="61"/>
      <c r="R5" s="62"/>
      <c r="S5" s="60"/>
      <c r="T5" s="61"/>
      <c r="U5" s="62"/>
      <c r="V5" s="60"/>
      <c r="W5" s="61"/>
      <c r="X5" s="62"/>
      <c r="Y5" s="60"/>
      <c r="Z5" s="61"/>
      <c r="AA5" s="62"/>
      <c r="AB5" s="60"/>
      <c r="AC5" s="61"/>
      <c r="AD5" s="62"/>
      <c r="AE5" s="60"/>
      <c r="AF5" s="61"/>
      <c r="AG5" s="62"/>
    </row>
    <row r="6" spans="1:33" s="10" customFormat="1" ht="12.75">
      <c r="A6" s="14"/>
      <c r="B6" s="15" t="s">
        <v>103</v>
      </c>
      <c r="C6" s="54"/>
      <c r="D6" s="63"/>
      <c r="E6" s="64"/>
      <c r="F6" s="102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</row>
    <row r="7" spans="1:33" s="10" customFormat="1" ht="12.75">
      <c r="A7" s="14"/>
      <c r="B7" s="16"/>
      <c r="C7" s="54"/>
      <c r="D7" s="63"/>
      <c r="E7" s="64"/>
      <c r="F7" s="102"/>
      <c r="G7" s="63"/>
      <c r="H7" s="64"/>
      <c r="I7" s="65"/>
      <c r="J7" s="63"/>
      <c r="K7" s="64"/>
      <c r="L7" s="65"/>
      <c r="M7" s="63"/>
      <c r="N7" s="64"/>
      <c r="O7" s="65"/>
      <c r="P7" s="63"/>
      <c r="Q7" s="64"/>
      <c r="R7" s="65"/>
      <c r="S7" s="63"/>
      <c r="T7" s="64"/>
      <c r="U7" s="65"/>
      <c r="V7" s="63"/>
      <c r="W7" s="64"/>
      <c r="X7" s="65"/>
      <c r="Y7" s="63"/>
      <c r="Z7" s="64"/>
      <c r="AA7" s="65"/>
      <c r="AB7" s="63"/>
      <c r="AC7" s="64"/>
      <c r="AD7" s="65"/>
      <c r="AE7" s="63"/>
      <c r="AF7" s="64"/>
      <c r="AG7" s="65"/>
    </row>
    <row r="8" spans="1:33" s="10" customFormat="1" ht="12.75">
      <c r="A8" s="17"/>
      <c r="B8" s="18" t="s">
        <v>48</v>
      </c>
      <c r="C8" s="51" t="s">
        <v>49</v>
      </c>
      <c r="D8" s="66">
        <v>3341137177</v>
      </c>
      <c r="E8" s="77">
        <v>4307707264</v>
      </c>
      <c r="F8" s="103">
        <f>IF($E8=0,0,($N8/$E8))</f>
        <v>0.7756184374277852</v>
      </c>
      <c r="G8" s="66">
        <v>983307224</v>
      </c>
      <c r="H8" s="77">
        <v>3616249546</v>
      </c>
      <c r="I8" s="68">
        <f>IF($AF8=0,0,($M8/$AF8))</f>
        <v>0.27191354232941534</v>
      </c>
      <c r="J8" s="66">
        <v>983307224</v>
      </c>
      <c r="K8" s="77">
        <v>2675721707</v>
      </c>
      <c r="L8" s="68">
        <f>IF($K8=0,0,($M8/$K8))</f>
        <v>0.3674923372739226</v>
      </c>
      <c r="M8" s="66">
        <v>983307224</v>
      </c>
      <c r="N8" s="77">
        <v>3341137177</v>
      </c>
      <c r="O8" s="68">
        <f>IF($N8=0,0,($M8/$N8))</f>
        <v>0.29430315844825905</v>
      </c>
      <c r="P8" s="66">
        <v>110251293</v>
      </c>
      <c r="Q8" s="77">
        <v>764669130</v>
      </c>
      <c r="R8" s="68">
        <f>IF($T8=0,0,($P8/$T8))</f>
        <v>0.14418169725250973</v>
      </c>
      <c r="S8" s="66">
        <v>0</v>
      </c>
      <c r="T8" s="77">
        <v>764669130</v>
      </c>
      <c r="U8" s="68">
        <f>IF($T8=0,0,($V8/$T8))</f>
        <v>0</v>
      </c>
      <c r="V8" s="66">
        <v>0</v>
      </c>
      <c r="W8" s="77">
        <v>12930801000</v>
      </c>
      <c r="X8" s="68">
        <f>IF($W8=0,0,($V8/$W8))</f>
        <v>0</v>
      </c>
      <c r="Y8" s="66">
        <v>655409942</v>
      </c>
      <c r="Z8" s="77">
        <v>764669130</v>
      </c>
      <c r="AA8" s="68">
        <f>IF($Z8=0,0,($Y8/$Z8))</f>
        <v>0.857115733179918</v>
      </c>
      <c r="AB8" s="66">
        <v>582969000</v>
      </c>
      <c r="AC8" s="77">
        <v>1752581550</v>
      </c>
      <c r="AD8" s="68">
        <f>IF($AC8=0,0,($AB8/$AC8))</f>
        <v>0.33263445002031433</v>
      </c>
      <c r="AE8" s="66">
        <v>378860000</v>
      </c>
      <c r="AF8" s="77">
        <v>3616249546</v>
      </c>
      <c r="AG8" s="68">
        <f>IF($AF8=0,0,($AE8/$AF8))</f>
        <v>0.10476600001763263</v>
      </c>
    </row>
    <row r="9" spans="1:33" s="10" customFormat="1" ht="12.75" customHeight="1">
      <c r="A9" s="17"/>
      <c r="B9" s="18" t="s">
        <v>50</v>
      </c>
      <c r="C9" s="51" t="s">
        <v>51</v>
      </c>
      <c r="D9" s="66">
        <v>31377830757</v>
      </c>
      <c r="E9" s="77">
        <v>33275646545</v>
      </c>
      <c r="F9" s="103">
        <f>IF($E9=0,0,($N9/$E9))</f>
        <v>0.942966824538375</v>
      </c>
      <c r="G9" s="66">
        <v>7110070876</v>
      </c>
      <c r="H9" s="77">
        <v>30720927253</v>
      </c>
      <c r="I9" s="68">
        <f>IF($AF9=0,0,($M9/$AF9))</f>
        <v>0.23144063385344849</v>
      </c>
      <c r="J9" s="66">
        <v>7110070876</v>
      </c>
      <c r="K9" s="77">
        <v>24935051736</v>
      </c>
      <c r="L9" s="68">
        <f>IF($K9=0,0,($M9/$K9))</f>
        <v>0.28514361836012675</v>
      </c>
      <c r="M9" s="66">
        <v>7110070876</v>
      </c>
      <c r="N9" s="77">
        <v>31377830757</v>
      </c>
      <c r="O9" s="68">
        <f>IF($N9=0,0,($M9/$N9))</f>
        <v>0.22659536062459743</v>
      </c>
      <c r="P9" s="66">
        <v>2425367678</v>
      </c>
      <c r="Q9" s="77">
        <v>5089866927</v>
      </c>
      <c r="R9" s="68">
        <f>IF($T9=0,0,($P9/$T9))</f>
        <v>0.4765090547130526</v>
      </c>
      <c r="S9" s="66">
        <v>1357386488</v>
      </c>
      <c r="T9" s="77">
        <v>5089866927</v>
      </c>
      <c r="U9" s="68">
        <f>IF($T9=0,0,($V9/$T9))</f>
        <v>0.26668408181744985</v>
      </c>
      <c r="V9" s="66">
        <v>1357386488</v>
      </c>
      <c r="W9" s="77">
        <v>26414579</v>
      </c>
      <c r="X9" s="68">
        <f>IF($W9=0,0,($V9/$W9))</f>
        <v>51.38777672738983</v>
      </c>
      <c r="Y9" s="66">
        <v>3428671888</v>
      </c>
      <c r="Z9" s="77">
        <v>5089866927</v>
      </c>
      <c r="AA9" s="68">
        <f>IF($Z9=0,0,($Y9/$Z9))</f>
        <v>0.6736270195615667</v>
      </c>
      <c r="AB9" s="66">
        <v>3840680</v>
      </c>
      <c r="AC9" s="77">
        <v>11367151253</v>
      </c>
      <c r="AD9" s="68">
        <f>IF($AC9=0,0,($AB9/$AC9))</f>
        <v>0.0003378753316919553</v>
      </c>
      <c r="AE9" s="66">
        <v>3028783</v>
      </c>
      <c r="AF9" s="77">
        <v>30720927253</v>
      </c>
      <c r="AG9" s="68">
        <f>IF($AF9=0,0,($AE9/$AF9))</f>
        <v>9.85902207656909E-05</v>
      </c>
    </row>
    <row r="10" spans="1:33" s="10" customFormat="1" ht="12.75" customHeight="1">
      <c r="A10" s="17"/>
      <c r="B10" s="18" t="s">
        <v>52</v>
      </c>
      <c r="C10" s="51" t="s">
        <v>53</v>
      </c>
      <c r="D10" s="66">
        <v>17966734932</v>
      </c>
      <c r="E10" s="77">
        <v>21151848416</v>
      </c>
      <c r="F10" s="103">
        <f aca="true" t="shared" si="0" ref="F10:F16">IF($E10=0,0,($N10/$E10))</f>
        <v>0.8494167780821147</v>
      </c>
      <c r="G10" s="66">
        <v>5134766430</v>
      </c>
      <c r="H10" s="77">
        <v>21151308313</v>
      </c>
      <c r="I10" s="68">
        <f aca="true" t="shared" si="1" ref="I10:I16">IF($AF10=0,0,($M10/$AF10))</f>
        <v>0.24276353755592858</v>
      </c>
      <c r="J10" s="66">
        <v>5134766430</v>
      </c>
      <c r="K10" s="77">
        <v>13205754362</v>
      </c>
      <c r="L10" s="68">
        <f aca="true" t="shared" si="2" ref="L10:L16">IF($K10=0,0,($M10/$K10))</f>
        <v>0.3888279525155687</v>
      </c>
      <c r="M10" s="66">
        <v>5134766430</v>
      </c>
      <c r="N10" s="77">
        <v>17966734932</v>
      </c>
      <c r="O10" s="68">
        <f aca="true" t="shared" si="3" ref="O10:O16">IF($N10=0,0,($M10/$N10))</f>
        <v>0.2857929640212271</v>
      </c>
      <c r="P10" s="66">
        <v>1078602250</v>
      </c>
      <c r="Q10" s="77">
        <v>2374785485</v>
      </c>
      <c r="R10" s="68">
        <f aca="true" t="shared" si="4" ref="R10:R16">IF($T10=0,0,($P10/$T10))</f>
        <v>0.4541893391267717</v>
      </c>
      <c r="S10" s="66">
        <v>867934512</v>
      </c>
      <c r="T10" s="77">
        <v>2374785485</v>
      </c>
      <c r="U10" s="68">
        <f aca="true" t="shared" si="5" ref="U10:U16">IF($T10=0,0,($V10/$T10))</f>
        <v>0.3654791211594423</v>
      </c>
      <c r="V10" s="66">
        <v>867934512</v>
      </c>
      <c r="W10" s="77">
        <v>46791532</v>
      </c>
      <c r="X10" s="68">
        <f aca="true" t="shared" si="6" ref="X10:X16">IF($W10=0,0,($V10/$W10))</f>
        <v>18.548965483754625</v>
      </c>
      <c r="Y10" s="66">
        <v>1569341547</v>
      </c>
      <c r="Z10" s="77">
        <v>2374785485</v>
      </c>
      <c r="AA10" s="68">
        <f aca="true" t="shared" si="7" ref="AA10:AA16">IF($Z10=0,0,($Y10/$Z10))</f>
        <v>0.6608350762258428</v>
      </c>
      <c r="AB10" s="66">
        <v>1217264</v>
      </c>
      <c r="AC10" s="77">
        <v>12444173667</v>
      </c>
      <c r="AD10" s="68">
        <f aca="true" t="shared" si="8" ref="AD10:AD16">IF($AC10=0,0,($AB10/$AC10))</f>
        <v>9.78179855547977E-05</v>
      </c>
      <c r="AE10" s="66">
        <v>2715498</v>
      </c>
      <c r="AF10" s="77">
        <v>21151308313</v>
      </c>
      <c r="AG10" s="68">
        <f aca="true" t="shared" si="9" ref="AG10:AG16">IF($AF10=0,0,($AE10/$AF10))</f>
        <v>0.00012838439872445162</v>
      </c>
    </row>
    <row r="11" spans="1:33" s="10" customFormat="1" ht="12.75" customHeight="1">
      <c r="A11" s="17"/>
      <c r="B11" s="18" t="s">
        <v>54</v>
      </c>
      <c r="C11" s="51" t="s">
        <v>55</v>
      </c>
      <c r="D11" s="66">
        <v>23800685017</v>
      </c>
      <c r="E11" s="77">
        <v>25700434900</v>
      </c>
      <c r="F11" s="103">
        <f t="shared" si="0"/>
        <v>0.9260810219596712</v>
      </c>
      <c r="G11" s="66">
        <v>5613338526</v>
      </c>
      <c r="H11" s="77">
        <v>23583184220</v>
      </c>
      <c r="I11" s="68">
        <f t="shared" si="1"/>
        <v>0.23802292657492544</v>
      </c>
      <c r="J11" s="66">
        <v>5613338526</v>
      </c>
      <c r="K11" s="77">
        <v>16664056720</v>
      </c>
      <c r="L11" s="68">
        <f t="shared" si="2"/>
        <v>0.33685306167152795</v>
      </c>
      <c r="M11" s="66">
        <v>5613338526</v>
      </c>
      <c r="N11" s="77">
        <v>23800685017</v>
      </c>
      <c r="O11" s="68">
        <f t="shared" si="3"/>
        <v>0.23584777169188986</v>
      </c>
      <c r="P11" s="66">
        <v>2598098000</v>
      </c>
      <c r="Q11" s="77">
        <v>5097529000</v>
      </c>
      <c r="R11" s="68">
        <f t="shared" si="4"/>
        <v>0.5096779243433436</v>
      </c>
      <c r="S11" s="66">
        <v>0</v>
      </c>
      <c r="T11" s="77">
        <v>5097529000</v>
      </c>
      <c r="U11" s="68">
        <f t="shared" si="5"/>
        <v>0</v>
      </c>
      <c r="V11" s="66">
        <v>0</v>
      </c>
      <c r="W11" s="77">
        <v>34614015394</v>
      </c>
      <c r="X11" s="68">
        <f t="shared" si="6"/>
        <v>0</v>
      </c>
      <c r="Y11" s="66">
        <v>4740906000</v>
      </c>
      <c r="Z11" s="77">
        <v>5097529000</v>
      </c>
      <c r="AA11" s="68">
        <f t="shared" si="7"/>
        <v>0.9300400252749911</v>
      </c>
      <c r="AB11" s="66">
        <v>2800541228</v>
      </c>
      <c r="AC11" s="77">
        <v>12248267252</v>
      </c>
      <c r="AD11" s="68">
        <f t="shared" si="8"/>
        <v>0.22864795243120647</v>
      </c>
      <c r="AE11" s="66">
        <v>4856562400</v>
      </c>
      <c r="AF11" s="77">
        <v>23583184220</v>
      </c>
      <c r="AG11" s="68">
        <f t="shared" si="9"/>
        <v>0.20593327663875577</v>
      </c>
    </row>
    <row r="12" spans="1:33" s="10" customFormat="1" ht="12.75" customHeight="1">
      <c r="A12" s="17"/>
      <c r="B12" s="18" t="s">
        <v>56</v>
      </c>
      <c r="C12" s="51" t="s">
        <v>57</v>
      </c>
      <c r="D12" s="66">
        <v>27500686734</v>
      </c>
      <c r="E12" s="77">
        <v>32072725734</v>
      </c>
      <c r="F12" s="103">
        <f t="shared" si="0"/>
        <v>0.8574477567663286</v>
      </c>
      <c r="G12" s="66">
        <v>6868127000</v>
      </c>
      <c r="H12" s="77">
        <v>27970995681</v>
      </c>
      <c r="I12" s="68">
        <f t="shared" si="1"/>
        <v>0.24554460192725092</v>
      </c>
      <c r="J12" s="66">
        <v>6868127000</v>
      </c>
      <c r="K12" s="77">
        <v>17243716657</v>
      </c>
      <c r="L12" s="68">
        <f t="shared" si="2"/>
        <v>0.398297370376468</v>
      </c>
      <c r="M12" s="66">
        <v>6868127000</v>
      </c>
      <c r="N12" s="77">
        <v>27500686734</v>
      </c>
      <c r="O12" s="68">
        <f t="shared" si="3"/>
        <v>0.24974383608787157</v>
      </c>
      <c r="P12" s="66">
        <v>1463170000</v>
      </c>
      <c r="Q12" s="77">
        <v>3722199000</v>
      </c>
      <c r="R12" s="68">
        <f t="shared" si="4"/>
        <v>0.3930929001915266</v>
      </c>
      <c r="S12" s="66">
        <v>1000000000</v>
      </c>
      <c r="T12" s="77">
        <v>3722199000</v>
      </c>
      <c r="U12" s="68">
        <f t="shared" si="5"/>
        <v>0.26865839252549367</v>
      </c>
      <c r="V12" s="66">
        <v>1000000000</v>
      </c>
      <c r="W12" s="77">
        <v>38039104000</v>
      </c>
      <c r="X12" s="68">
        <f t="shared" si="6"/>
        <v>0.026288736979714348</v>
      </c>
      <c r="Y12" s="66">
        <v>3344871000</v>
      </c>
      <c r="Z12" s="77">
        <v>3722199000</v>
      </c>
      <c r="AA12" s="68">
        <f t="shared" si="7"/>
        <v>0.8986276660651406</v>
      </c>
      <c r="AB12" s="66">
        <v>3199622000</v>
      </c>
      <c r="AC12" s="77">
        <v>17891221000</v>
      </c>
      <c r="AD12" s="68">
        <f t="shared" si="8"/>
        <v>0.17883754272556357</v>
      </c>
      <c r="AE12" s="66">
        <v>7296340000</v>
      </c>
      <c r="AF12" s="77">
        <v>27970995681</v>
      </c>
      <c r="AG12" s="68">
        <f t="shared" si="9"/>
        <v>0.2608537816534083</v>
      </c>
    </row>
    <row r="13" spans="1:33" s="10" customFormat="1" ht="12.75" customHeight="1">
      <c r="A13" s="17"/>
      <c r="B13" s="18" t="s">
        <v>58</v>
      </c>
      <c r="C13" s="51" t="s">
        <v>59</v>
      </c>
      <c r="D13" s="66">
        <v>3877593206</v>
      </c>
      <c r="E13" s="77">
        <v>4438450206</v>
      </c>
      <c r="F13" s="103">
        <f t="shared" si="0"/>
        <v>0.8736367484213701</v>
      </c>
      <c r="G13" s="66">
        <v>886815836</v>
      </c>
      <c r="H13" s="77">
        <v>3691529790</v>
      </c>
      <c r="I13" s="68">
        <f t="shared" si="1"/>
        <v>0.24022990100264097</v>
      </c>
      <c r="J13" s="66">
        <v>886815836</v>
      </c>
      <c r="K13" s="77">
        <v>2431164480</v>
      </c>
      <c r="L13" s="68">
        <f t="shared" si="2"/>
        <v>0.3647699870968829</v>
      </c>
      <c r="M13" s="66">
        <v>886815836</v>
      </c>
      <c r="N13" s="77">
        <v>3877593206</v>
      </c>
      <c r="O13" s="68">
        <f t="shared" si="3"/>
        <v>0.22870264849540795</v>
      </c>
      <c r="P13" s="66">
        <v>252402472</v>
      </c>
      <c r="Q13" s="77">
        <v>824147005</v>
      </c>
      <c r="R13" s="68">
        <f t="shared" si="4"/>
        <v>0.30625904173491475</v>
      </c>
      <c r="S13" s="66">
        <v>110546845</v>
      </c>
      <c r="T13" s="77">
        <v>824147005</v>
      </c>
      <c r="U13" s="68">
        <f t="shared" si="5"/>
        <v>0.13413486226283136</v>
      </c>
      <c r="V13" s="66">
        <v>110546845</v>
      </c>
      <c r="W13" s="77">
        <v>5536343386</v>
      </c>
      <c r="X13" s="68">
        <f t="shared" si="6"/>
        <v>0.019967483462016603</v>
      </c>
      <c r="Y13" s="66">
        <v>684268027</v>
      </c>
      <c r="Z13" s="77">
        <v>824147005</v>
      </c>
      <c r="AA13" s="68">
        <f t="shared" si="7"/>
        <v>0.8302742385140379</v>
      </c>
      <c r="AB13" s="66">
        <v>412132723</v>
      </c>
      <c r="AC13" s="77">
        <v>2023408330</v>
      </c>
      <c r="AD13" s="68">
        <f t="shared" si="8"/>
        <v>0.20368242874635195</v>
      </c>
      <c r="AE13" s="66">
        <v>613537183</v>
      </c>
      <c r="AF13" s="77">
        <v>3691529790</v>
      </c>
      <c r="AG13" s="68">
        <f t="shared" si="9"/>
        <v>0.16620133600493037</v>
      </c>
    </row>
    <row r="14" spans="1:33" s="10" customFormat="1" ht="12.75" customHeight="1">
      <c r="A14" s="17"/>
      <c r="B14" s="18" t="s">
        <v>60</v>
      </c>
      <c r="C14" s="51" t="s">
        <v>61</v>
      </c>
      <c r="D14" s="66">
        <v>6231933700</v>
      </c>
      <c r="E14" s="77">
        <v>7616420630</v>
      </c>
      <c r="F14" s="103">
        <f t="shared" si="0"/>
        <v>0.8182234152684921</v>
      </c>
      <c r="G14" s="66">
        <v>1866225830</v>
      </c>
      <c r="H14" s="77">
        <v>6621118860</v>
      </c>
      <c r="I14" s="68">
        <f t="shared" si="1"/>
        <v>0.2818595873991001</v>
      </c>
      <c r="J14" s="66">
        <v>1866225830</v>
      </c>
      <c r="K14" s="77">
        <v>4689372460</v>
      </c>
      <c r="L14" s="68">
        <f t="shared" si="2"/>
        <v>0.3979692050309009</v>
      </c>
      <c r="M14" s="66">
        <v>1866225830</v>
      </c>
      <c r="N14" s="77">
        <v>6231933700</v>
      </c>
      <c r="O14" s="68">
        <f t="shared" si="3"/>
        <v>0.29946175935729225</v>
      </c>
      <c r="P14" s="66">
        <v>207265000</v>
      </c>
      <c r="Q14" s="77">
        <v>1406732000</v>
      </c>
      <c r="R14" s="68">
        <f t="shared" si="4"/>
        <v>0.14733794354575</v>
      </c>
      <c r="S14" s="66">
        <v>0</v>
      </c>
      <c r="T14" s="77">
        <v>1406732000</v>
      </c>
      <c r="U14" s="68">
        <f t="shared" si="5"/>
        <v>0</v>
      </c>
      <c r="V14" s="66">
        <v>0</v>
      </c>
      <c r="W14" s="77">
        <v>12848232251</v>
      </c>
      <c r="X14" s="68">
        <f t="shared" si="6"/>
        <v>0</v>
      </c>
      <c r="Y14" s="66">
        <v>1234898000</v>
      </c>
      <c r="Z14" s="77">
        <v>1406732000</v>
      </c>
      <c r="AA14" s="68">
        <f t="shared" si="7"/>
        <v>0.8778488013352934</v>
      </c>
      <c r="AB14" s="66">
        <v>761585000</v>
      </c>
      <c r="AC14" s="77">
        <v>3648778190</v>
      </c>
      <c r="AD14" s="68">
        <f t="shared" si="8"/>
        <v>0.20872329320736266</v>
      </c>
      <c r="AE14" s="66">
        <v>1240000000</v>
      </c>
      <c r="AF14" s="77">
        <v>6621118860</v>
      </c>
      <c r="AG14" s="68">
        <f t="shared" si="9"/>
        <v>0.1872795257446866</v>
      </c>
    </row>
    <row r="15" spans="1:33" s="10" customFormat="1" ht="12.75" customHeight="1">
      <c r="A15" s="17"/>
      <c r="B15" s="18" t="s">
        <v>62</v>
      </c>
      <c r="C15" s="51" t="s">
        <v>63</v>
      </c>
      <c r="D15" s="66">
        <v>17025953921</v>
      </c>
      <c r="E15" s="77">
        <v>19406082475</v>
      </c>
      <c r="F15" s="103">
        <f t="shared" si="0"/>
        <v>0.8773514151005894</v>
      </c>
      <c r="G15" s="66">
        <v>4904395010</v>
      </c>
      <c r="H15" s="77">
        <v>18218843639</v>
      </c>
      <c r="I15" s="68">
        <f t="shared" si="1"/>
        <v>0.2691935397865456</v>
      </c>
      <c r="J15" s="66">
        <v>4904395010</v>
      </c>
      <c r="K15" s="77">
        <v>12478428739</v>
      </c>
      <c r="L15" s="68">
        <f t="shared" si="2"/>
        <v>0.393029852762779</v>
      </c>
      <c r="M15" s="66">
        <v>4904395010</v>
      </c>
      <c r="N15" s="77">
        <v>17025953921</v>
      </c>
      <c r="O15" s="68">
        <f t="shared" si="3"/>
        <v>0.288054051641175</v>
      </c>
      <c r="P15" s="66">
        <v>2010836550</v>
      </c>
      <c r="Q15" s="77">
        <v>3185417550</v>
      </c>
      <c r="R15" s="68">
        <f t="shared" si="4"/>
        <v>0.631263097674589</v>
      </c>
      <c r="S15" s="66">
        <v>1500000000</v>
      </c>
      <c r="T15" s="77">
        <v>3185417550</v>
      </c>
      <c r="U15" s="68">
        <f t="shared" si="5"/>
        <v>0.4708958798823721</v>
      </c>
      <c r="V15" s="66">
        <v>1500000000</v>
      </c>
      <c r="W15" s="77">
        <v>20697384177</v>
      </c>
      <c r="X15" s="68">
        <f t="shared" si="6"/>
        <v>0.07247292639361051</v>
      </c>
      <c r="Y15" s="66">
        <v>2768966873</v>
      </c>
      <c r="Z15" s="77">
        <v>3185417550</v>
      </c>
      <c r="AA15" s="68">
        <f t="shared" si="7"/>
        <v>0.869263394684317</v>
      </c>
      <c r="AB15" s="66">
        <v>3072255305</v>
      </c>
      <c r="AC15" s="77">
        <v>10690754542</v>
      </c>
      <c r="AD15" s="68">
        <f t="shared" si="8"/>
        <v>0.2873749736681589</v>
      </c>
      <c r="AE15" s="66">
        <v>3647561530</v>
      </c>
      <c r="AF15" s="77">
        <v>18218843639</v>
      </c>
      <c r="AG15" s="68">
        <f t="shared" si="9"/>
        <v>0.20020818018284547</v>
      </c>
    </row>
    <row r="16" spans="1:33" s="10" customFormat="1" ht="12.75" customHeight="1">
      <c r="A16" s="21"/>
      <c r="B16" s="22" t="s">
        <v>610</v>
      </c>
      <c r="C16" s="52"/>
      <c r="D16" s="69">
        <f>SUM(D8:D15)</f>
        <v>131122555444</v>
      </c>
      <c r="E16" s="78">
        <f>SUM(E8:E15)</f>
        <v>147969316170</v>
      </c>
      <c r="F16" s="104">
        <f t="shared" si="0"/>
        <v>0.8861469312553626</v>
      </c>
      <c r="G16" s="69">
        <f>SUM(G8:G15)</f>
        <v>33367046732</v>
      </c>
      <c r="H16" s="78">
        <f>SUM(H8:H15)</f>
        <v>135574157302</v>
      </c>
      <c r="I16" s="71">
        <f t="shared" si="1"/>
        <v>0.24611657115207286</v>
      </c>
      <c r="J16" s="69">
        <f>SUM(J8:J15)</f>
        <v>33367046732</v>
      </c>
      <c r="K16" s="78">
        <f>SUM(K8:K15)</f>
        <v>94323266861</v>
      </c>
      <c r="L16" s="71">
        <f t="shared" si="2"/>
        <v>0.3537520257983805</v>
      </c>
      <c r="M16" s="69">
        <f>SUM(M8:M15)</f>
        <v>33367046732</v>
      </c>
      <c r="N16" s="78">
        <f>SUM(N8:N15)</f>
        <v>131122555444</v>
      </c>
      <c r="O16" s="71">
        <f t="shared" si="3"/>
        <v>0.25447221203868653</v>
      </c>
      <c r="P16" s="69">
        <f>SUM(P8:P15)</f>
        <v>10145993243</v>
      </c>
      <c r="Q16" s="78">
        <f>SUM(Q8:Q15)</f>
        <v>22465346097</v>
      </c>
      <c r="R16" s="71">
        <f t="shared" si="4"/>
        <v>0.45162861943866894</v>
      </c>
      <c r="S16" s="69">
        <f>SUM(S8:S15)</f>
        <v>4835867845</v>
      </c>
      <c r="T16" s="78">
        <f>SUM(T8:T15)</f>
        <v>22465346097</v>
      </c>
      <c r="U16" s="71">
        <f t="shared" si="5"/>
        <v>0.2152589959718349</v>
      </c>
      <c r="V16" s="69">
        <f>SUM(V8:V15)</f>
        <v>4835867845</v>
      </c>
      <c r="W16" s="78">
        <f>SUM(W8:W15)</f>
        <v>124739086319</v>
      </c>
      <c r="X16" s="71">
        <f t="shared" si="6"/>
        <v>0.03876786328731839</v>
      </c>
      <c r="Y16" s="69">
        <f>SUM(Y8:Y15)</f>
        <v>18427333277</v>
      </c>
      <c r="Z16" s="78">
        <f>SUM(Z8:Z15)</f>
        <v>22465346097</v>
      </c>
      <c r="AA16" s="71">
        <f t="shared" si="7"/>
        <v>0.8202559265027646</v>
      </c>
      <c r="AB16" s="69">
        <f>SUM(AB8:AB15)</f>
        <v>10834163200</v>
      </c>
      <c r="AC16" s="78">
        <f>SUM(AC8:AC15)</f>
        <v>72066335784</v>
      </c>
      <c r="AD16" s="71">
        <f t="shared" si="8"/>
        <v>0.1503359797905165</v>
      </c>
      <c r="AE16" s="69">
        <f>SUM(AE8:AE15)</f>
        <v>18038605394</v>
      </c>
      <c r="AF16" s="78">
        <f>SUM(AF8:AF15)</f>
        <v>135574157302</v>
      </c>
      <c r="AG16" s="71">
        <f t="shared" si="9"/>
        <v>0.13305342074756818</v>
      </c>
    </row>
    <row r="17" spans="1:33" s="10" customFormat="1" ht="12.75" customHeight="1">
      <c r="A17" s="17"/>
      <c r="B17" s="18"/>
      <c r="C17" s="51"/>
      <c r="D17" s="66"/>
      <c r="E17" s="77"/>
      <c r="F17" s="103"/>
      <c r="G17" s="66"/>
      <c r="H17" s="77"/>
      <c r="I17" s="68"/>
      <c r="J17" s="66"/>
      <c r="K17" s="77"/>
      <c r="L17" s="68"/>
      <c r="M17" s="66"/>
      <c r="N17" s="77"/>
      <c r="O17" s="68"/>
      <c r="P17" s="66"/>
      <c r="Q17" s="77"/>
      <c r="R17" s="68"/>
      <c r="S17" s="66"/>
      <c r="T17" s="77"/>
      <c r="U17" s="68"/>
      <c r="V17" s="66"/>
      <c r="W17" s="77"/>
      <c r="X17" s="68"/>
      <c r="Y17" s="66"/>
      <c r="Z17" s="77"/>
      <c r="AA17" s="68"/>
      <c r="AB17" s="66"/>
      <c r="AC17" s="77"/>
      <c r="AD17" s="68"/>
      <c r="AE17" s="66"/>
      <c r="AF17" s="77"/>
      <c r="AG17" s="68"/>
    </row>
    <row r="18" spans="1:33" s="10" customFormat="1" ht="12.75" customHeight="1">
      <c r="A18" s="14"/>
      <c r="B18" s="15" t="s">
        <v>104</v>
      </c>
      <c r="C18" s="54"/>
      <c r="D18" s="63"/>
      <c r="E18" s="64"/>
      <c r="F18" s="103"/>
      <c r="G18" s="63"/>
      <c r="H18" s="64"/>
      <c r="I18" s="68"/>
      <c r="J18" s="63"/>
      <c r="K18" s="64"/>
      <c r="L18" s="68"/>
      <c r="M18" s="63"/>
      <c r="N18" s="64"/>
      <c r="O18" s="68"/>
      <c r="P18" s="63"/>
      <c r="Q18" s="64"/>
      <c r="R18" s="68"/>
      <c r="S18" s="63"/>
      <c r="T18" s="64"/>
      <c r="U18" s="68"/>
      <c r="V18" s="63"/>
      <c r="W18" s="64"/>
      <c r="X18" s="68"/>
      <c r="Y18" s="63"/>
      <c r="Z18" s="64"/>
      <c r="AA18" s="68"/>
      <c r="AB18" s="63"/>
      <c r="AC18" s="64"/>
      <c r="AD18" s="68"/>
      <c r="AE18" s="63"/>
      <c r="AF18" s="64"/>
      <c r="AG18" s="68"/>
    </row>
    <row r="19" spans="1:33" s="10" customFormat="1" ht="12.75" customHeight="1">
      <c r="A19" s="17"/>
      <c r="B19" s="18"/>
      <c r="C19" s="51"/>
      <c r="D19" s="66"/>
      <c r="E19" s="77"/>
      <c r="F19" s="103"/>
      <c r="G19" s="66"/>
      <c r="H19" s="77"/>
      <c r="I19" s="68"/>
      <c r="J19" s="66"/>
      <c r="K19" s="77"/>
      <c r="L19" s="68"/>
      <c r="M19" s="66"/>
      <c r="N19" s="77"/>
      <c r="O19" s="68"/>
      <c r="P19" s="66"/>
      <c r="Q19" s="77"/>
      <c r="R19" s="68"/>
      <c r="S19" s="66"/>
      <c r="T19" s="77"/>
      <c r="U19" s="68"/>
      <c r="V19" s="66"/>
      <c r="W19" s="77"/>
      <c r="X19" s="68"/>
      <c r="Y19" s="66"/>
      <c r="Z19" s="77"/>
      <c r="AA19" s="68"/>
      <c r="AB19" s="66"/>
      <c r="AC19" s="77"/>
      <c r="AD19" s="68"/>
      <c r="AE19" s="66"/>
      <c r="AF19" s="77"/>
      <c r="AG19" s="68"/>
    </row>
    <row r="20" spans="1:33" s="10" customFormat="1" ht="12.75" customHeight="1">
      <c r="A20" s="17"/>
      <c r="B20" s="18" t="s">
        <v>105</v>
      </c>
      <c r="C20" s="51" t="s">
        <v>106</v>
      </c>
      <c r="D20" s="66">
        <v>117780779</v>
      </c>
      <c r="E20" s="77">
        <v>167427637</v>
      </c>
      <c r="F20" s="103">
        <f aca="true" t="shared" si="10" ref="F20:F51">IF($E20=0,0,($N20/$E20))</f>
        <v>0.7034727426750937</v>
      </c>
      <c r="G20" s="66">
        <v>52896916</v>
      </c>
      <c r="H20" s="77">
        <v>144297296</v>
      </c>
      <c r="I20" s="68">
        <f aca="true" t="shared" si="11" ref="I20:I51">IF($AF20=0,0,($M20/$AF20))</f>
        <v>0.3665828637565045</v>
      </c>
      <c r="J20" s="66">
        <v>52896916</v>
      </c>
      <c r="K20" s="77">
        <v>99201891</v>
      </c>
      <c r="L20" s="68">
        <f aca="true" t="shared" si="12" ref="L20:L51">IF($K20=0,0,($M20/$K20))</f>
        <v>0.5332248757233872</v>
      </c>
      <c r="M20" s="66">
        <v>52896916</v>
      </c>
      <c r="N20" s="77">
        <v>117780779</v>
      </c>
      <c r="O20" s="68">
        <f aca="true" t="shared" si="13" ref="O20:O51">IF($N20=0,0,($M20/$N20))</f>
        <v>0.4491133141511995</v>
      </c>
      <c r="P20" s="66">
        <v>0</v>
      </c>
      <c r="Q20" s="77">
        <v>0</v>
      </c>
      <c r="R20" s="68">
        <f aca="true" t="shared" si="14" ref="R20:R51">IF($T20=0,0,($P20/$T20))</f>
        <v>0</v>
      </c>
      <c r="S20" s="66">
        <v>0</v>
      </c>
      <c r="T20" s="77">
        <v>0</v>
      </c>
      <c r="U20" s="68">
        <f aca="true" t="shared" si="15" ref="U20:U51">IF($T20=0,0,($V20/$T20))</f>
        <v>0</v>
      </c>
      <c r="V20" s="66">
        <v>0</v>
      </c>
      <c r="W20" s="77">
        <v>0</v>
      </c>
      <c r="X20" s="68">
        <f aca="true" t="shared" si="16" ref="X20:X51">IF($W20=0,0,($V20/$W20))</f>
        <v>0</v>
      </c>
      <c r="Y20" s="66">
        <v>0</v>
      </c>
      <c r="Z20" s="77">
        <v>0</v>
      </c>
      <c r="AA20" s="68">
        <f aca="true" t="shared" si="17" ref="AA20:AA51">IF($Z20=0,0,($Y20/$Z20))</f>
        <v>0</v>
      </c>
      <c r="AB20" s="66">
        <v>0</v>
      </c>
      <c r="AC20" s="77">
        <v>95860370</v>
      </c>
      <c r="AD20" s="68">
        <f aca="true" t="shared" si="18" ref="AD20:AD51">IF($AC20=0,0,($AB20/$AC20))</f>
        <v>0</v>
      </c>
      <c r="AE20" s="66">
        <v>0</v>
      </c>
      <c r="AF20" s="77">
        <v>144297296</v>
      </c>
      <c r="AG20" s="68">
        <f aca="true" t="shared" si="19" ref="AG20:AG51">IF($AF20=0,0,($AE20/$AF20))</f>
        <v>0</v>
      </c>
    </row>
    <row r="21" spans="1:33" s="10" customFormat="1" ht="12.75" customHeight="1">
      <c r="A21" s="17"/>
      <c r="B21" s="18" t="s">
        <v>107</v>
      </c>
      <c r="C21" s="51" t="s">
        <v>108</v>
      </c>
      <c r="D21" s="66">
        <v>117249413</v>
      </c>
      <c r="E21" s="77">
        <v>156180378</v>
      </c>
      <c r="F21" s="103">
        <f t="shared" si="10"/>
        <v>0.7507307544101347</v>
      </c>
      <c r="G21" s="66">
        <v>43680704</v>
      </c>
      <c r="H21" s="77">
        <v>138705905</v>
      </c>
      <c r="I21" s="68">
        <f t="shared" si="11"/>
        <v>0.31491596554595136</v>
      </c>
      <c r="J21" s="66">
        <v>43680704</v>
      </c>
      <c r="K21" s="77">
        <v>98127247</v>
      </c>
      <c r="L21" s="68">
        <f t="shared" si="12"/>
        <v>0.44514347783546804</v>
      </c>
      <c r="M21" s="66">
        <v>43680704</v>
      </c>
      <c r="N21" s="77">
        <v>117249413</v>
      </c>
      <c r="O21" s="68">
        <f t="shared" si="13"/>
        <v>0.3725451828061604</v>
      </c>
      <c r="P21" s="66">
        <v>6000778</v>
      </c>
      <c r="Q21" s="77">
        <v>21964129</v>
      </c>
      <c r="R21" s="68">
        <f t="shared" si="14"/>
        <v>0.27320810217423147</v>
      </c>
      <c r="S21" s="66">
        <v>3861000</v>
      </c>
      <c r="T21" s="77">
        <v>21964129</v>
      </c>
      <c r="U21" s="68">
        <f t="shared" si="15"/>
        <v>0.17578662008404705</v>
      </c>
      <c r="V21" s="66">
        <v>3861000</v>
      </c>
      <c r="W21" s="77">
        <v>74984000</v>
      </c>
      <c r="X21" s="68">
        <f t="shared" si="16"/>
        <v>0.051490984743411926</v>
      </c>
      <c r="Y21" s="66">
        <v>17618424</v>
      </c>
      <c r="Z21" s="77">
        <v>21964129</v>
      </c>
      <c r="AA21" s="68">
        <f t="shared" si="17"/>
        <v>0.8021453525427755</v>
      </c>
      <c r="AB21" s="66">
        <v>8000000</v>
      </c>
      <c r="AC21" s="77">
        <v>84353483</v>
      </c>
      <c r="AD21" s="68">
        <f t="shared" si="18"/>
        <v>0.09483900030541714</v>
      </c>
      <c r="AE21" s="66">
        <v>10000000</v>
      </c>
      <c r="AF21" s="77">
        <v>138705905</v>
      </c>
      <c r="AG21" s="68">
        <f t="shared" si="19"/>
        <v>0.07209498398788429</v>
      </c>
    </row>
    <row r="22" spans="1:33" s="10" customFormat="1" ht="12.75" customHeight="1">
      <c r="A22" s="17"/>
      <c r="B22" s="18" t="s">
        <v>109</v>
      </c>
      <c r="C22" s="51" t="s">
        <v>110</v>
      </c>
      <c r="D22" s="66">
        <v>28479842</v>
      </c>
      <c r="E22" s="77">
        <v>41841048</v>
      </c>
      <c r="F22" s="103">
        <f t="shared" si="10"/>
        <v>0.6806675110049825</v>
      </c>
      <c r="G22" s="66">
        <v>13883063</v>
      </c>
      <c r="H22" s="77">
        <v>30847331</v>
      </c>
      <c r="I22" s="68">
        <f t="shared" si="11"/>
        <v>0.45005718647101106</v>
      </c>
      <c r="J22" s="66">
        <v>13883063</v>
      </c>
      <c r="K22" s="77">
        <v>26947331</v>
      </c>
      <c r="L22" s="68">
        <f t="shared" si="12"/>
        <v>0.515192506448969</v>
      </c>
      <c r="M22" s="66">
        <v>13883063</v>
      </c>
      <c r="N22" s="77">
        <v>28479842</v>
      </c>
      <c r="O22" s="68">
        <f t="shared" si="13"/>
        <v>0.487469804081076</v>
      </c>
      <c r="P22" s="66">
        <v>3084000</v>
      </c>
      <c r="Q22" s="77">
        <v>11530000</v>
      </c>
      <c r="R22" s="68">
        <f t="shared" si="14"/>
        <v>0.26747614917606244</v>
      </c>
      <c r="S22" s="66">
        <v>2000000</v>
      </c>
      <c r="T22" s="77">
        <v>11530000</v>
      </c>
      <c r="U22" s="68">
        <f t="shared" si="15"/>
        <v>0.17346053772766695</v>
      </c>
      <c r="V22" s="66">
        <v>2000000</v>
      </c>
      <c r="W22" s="77">
        <v>13656000</v>
      </c>
      <c r="X22" s="68">
        <f t="shared" si="16"/>
        <v>0.14645577035735208</v>
      </c>
      <c r="Y22" s="66">
        <v>7900000</v>
      </c>
      <c r="Z22" s="77">
        <v>11530000</v>
      </c>
      <c r="AA22" s="68">
        <f t="shared" si="17"/>
        <v>0.6851691240242844</v>
      </c>
      <c r="AB22" s="66">
        <v>490000</v>
      </c>
      <c r="AC22" s="77">
        <v>15342794</v>
      </c>
      <c r="AD22" s="68">
        <f t="shared" si="18"/>
        <v>0.03193681672321221</v>
      </c>
      <c r="AE22" s="66">
        <v>1500000</v>
      </c>
      <c r="AF22" s="77">
        <v>30847331</v>
      </c>
      <c r="AG22" s="68">
        <f t="shared" si="19"/>
        <v>0.04862657323578497</v>
      </c>
    </row>
    <row r="23" spans="1:33" s="10" customFormat="1" ht="12.75" customHeight="1">
      <c r="A23" s="17"/>
      <c r="B23" s="18" t="s">
        <v>111</v>
      </c>
      <c r="C23" s="51" t="s">
        <v>112</v>
      </c>
      <c r="D23" s="66">
        <v>239983930</v>
      </c>
      <c r="E23" s="77">
        <v>296781040</v>
      </c>
      <c r="F23" s="103">
        <f t="shared" si="10"/>
        <v>0.8086228486833256</v>
      </c>
      <c r="G23" s="66">
        <v>105928460</v>
      </c>
      <c r="H23" s="77">
        <v>302733230</v>
      </c>
      <c r="I23" s="68">
        <f t="shared" si="11"/>
        <v>0.3499069461254716</v>
      </c>
      <c r="J23" s="66">
        <v>105928460</v>
      </c>
      <c r="K23" s="77">
        <v>244450390</v>
      </c>
      <c r="L23" s="68">
        <f t="shared" si="12"/>
        <v>0.4333331601557273</v>
      </c>
      <c r="M23" s="66">
        <v>105928460</v>
      </c>
      <c r="N23" s="77">
        <v>239983930</v>
      </c>
      <c r="O23" s="68">
        <f t="shared" si="13"/>
        <v>0.4413981386170316</v>
      </c>
      <c r="P23" s="66">
        <v>86680334</v>
      </c>
      <c r="Q23" s="77">
        <v>120897044</v>
      </c>
      <c r="R23" s="68">
        <f t="shared" si="14"/>
        <v>0.7169764547758505</v>
      </c>
      <c r="S23" s="66">
        <v>0</v>
      </c>
      <c r="T23" s="77">
        <v>120897044</v>
      </c>
      <c r="U23" s="68">
        <f t="shared" si="15"/>
        <v>0</v>
      </c>
      <c r="V23" s="66">
        <v>0</v>
      </c>
      <c r="W23" s="77">
        <v>121977000</v>
      </c>
      <c r="X23" s="68">
        <f t="shared" si="16"/>
        <v>0</v>
      </c>
      <c r="Y23" s="66">
        <v>59327734</v>
      </c>
      <c r="Z23" s="77">
        <v>120897044</v>
      </c>
      <c r="AA23" s="68">
        <f t="shared" si="17"/>
        <v>0.4907294011258042</v>
      </c>
      <c r="AB23" s="66">
        <v>42083000</v>
      </c>
      <c r="AC23" s="77">
        <v>178502340</v>
      </c>
      <c r="AD23" s="68">
        <f t="shared" si="18"/>
        <v>0.23575601305842825</v>
      </c>
      <c r="AE23" s="66">
        <v>56073000</v>
      </c>
      <c r="AF23" s="77">
        <v>302733230</v>
      </c>
      <c r="AG23" s="68">
        <f t="shared" si="19"/>
        <v>0.18522248119243467</v>
      </c>
    </row>
    <row r="24" spans="1:33" s="10" customFormat="1" ht="12.75" customHeight="1">
      <c r="A24" s="17"/>
      <c r="B24" s="18" t="s">
        <v>113</v>
      </c>
      <c r="C24" s="51" t="s">
        <v>114</v>
      </c>
      <c r="D24" s="66">
        <v>255978794</v>
      </c>
      <c r="E24" s="77">
        <v>259280744</v>
      </c>
      <c r="F24" s="103">
        <f t="shared" si="10"/>
        <v>0.9872649624917769</v>
      </c>
      <c r="G24" s="66">
        <v>66047346</v>
      </c>
      <c r="H24" s="77">
        <v>149536014</v>
      </c>
      <c r="I24" s="68">
        <f t="shared" si="11"/>
        <v>0.44168186802143866</v>
      </c>
      <c r="J24" s="66">
        <v>66047346</v>
      </c>
      <c r="K24" s="77">
        <v>149536014</v>
      </c>
      <c r="L24" s="68">
        <f t="shared" si="12"/>
        <v>0.44168186802143866</v>
      </c>
      <c r="M24" s="66">
        <v>66047346</v>
      </c>
      <c r="N24" s="77">
        <v>255978794</v>
      </c>
      <c r="O24" s="68">
        <f t="shared" si="13"/>
        <v>0.25801881854322667</v>
      </c>
      <c r="P24" s="66">
        <v>0</v>
      </c>
      <c r="Q24" s="77">
        <v>34353148</v>
      </c>
      <c r="R24" s="68">
        <f t="shared" si="14"/>
        <v>0</v>
      </c>
      <c r="S24" s="66">
        <v>0</v>
      </c>
      <c r="T24" s="77">
        <v>34353148</v>
      </c>
      <c r="U24" s="68">
        <f t="shared" si="15"/>
        <v>0</v>
      </c>
      <c r="V24" s="66">
        <v>0</v>
      </c>
      <c r="W24" s="77">
        <v>0</v>
      </c>
      <c r="X24" s="68">
        <f t="shared" si="16"/>
        <v>0</v>
      </c>
      <c r="Y24" s="66">
        <v>34082648</v>
      </c>
      <c r="Z24" s="77">
        <v>34353148</v>
      </c>
      <c r="AA24" s="68">
        <f t="shared" si="17"/>
        <v>0.9921259035707587</v>
      </c>
      <c r="AB24" s="66">
        <v>0</v>
      </c>
      <c r="AC24" s="77">
        <v>1194830</v>
      </c>
      <c r="AD24" s="68">
        <f t="shared" si="18"/>
        <v>0</v>
      </c>
      <c r="AE24" s="66">
        <v>0</v>
      </c>
      <c r="AF24" s="77">
        <v>149536014</v>
      </c>
      <c r="AG24" s="68">
        <f t="shared" si="19"/>
        <v>0</v>
      </c>
    </row>
    <row r="25" spans="1:33" s="10" customFormat="1" ht="12.75" customHeight="1">
      <c r="A25" s="17"/>
      <c r="B25" s="18" t="s">
        <v>115</v>
      </c>
      <c r="C25" s="51" t="s">
        <v>116</v>
      </c>
      <c r="D25" s="66">
        <v>74748684</v>
      </c>
      <c r="E25" s="77">
        <v>111031835</v>
      </c>
      <c r="F25" s="103">
        <f t="shared" si="10"/>
        <v>0.6732184872924059</v>
      </c>
      <c r="G25" s="66">
        <v>29303981</v>
      </c>
      <c r="H25" s="77">
        <v>91090445</v>
      </c>
      <c r="I25" s="68">
        <f t="shared" si="11"/>
        <v>0.3217020292303984</v>
      </c>
      <c r="J25" s="66">
        <v>29303981</v>
      </c>
      <c r="K25" s="77">
        <v>87452772</v>
      </c>
      <c r="L25" s="68">
        <f t="shared" si="12"/>
        <v>0.33508350084088817</v>
      </c>
      <c r="M25" s="66">
        <v>29303981</v>
      </c>
      <c r="N25" s="77">
        <v>74748684</v>
      </c>
      <c r="O25" s="68">
        <f t="shared" si="13"/>
        <v>0.39203340355798105</v>
      </c>
      <c r="P25" s="66">
        <v>4290005</v>
      </c>
      <c r="Q25" s="77">
        <v>22827305</v>
      </c>
      <c r="R25" s="68">
        <f t="shared" si="14"/>
        <v>0.18793304772508188</v>
      </c>
      <c r="S25" s="66">
        <v>2880000</v>
      </c>
      <c r="T25" s="77">
        <v>22827305</v>
      </c>
      <c r="U25" s="68">
        <f t="shared" si="15"/>
        <v>0.12616469618292656</v>
      </c>
      <c r="V25" s="66">
        <v>2880000</v>
      </c>
      <c r="W25" s="77">
        <v>69986400</v>
      </c>
      <c r="X25" s="68">
        <f t="shared" si="16"/>
        <v>0.04115085216556359</v>
      </c>
      <c r="Y25" s="66">
        <v>19828855</v>
      </c>
      <c r="Z25" s="77">
        <v>22827305</v>
      </c>
      <c r="AA25" s="68">
        <f t="shared" si="17"/>
        <v>0.8686463426146889</v>
      </c>
      <c r="AB25" s="66">
        <v>5575500</v>
      </c>
      <c r="AC25" s="77">
        <v>29764030</v>
      </c>
      <c r="AD25" s="68">
        <f t="shared" si="18"/>
        <v>0.18732342360896692</v>
      </c>
      <c r="AE25" s="66">
        <v>44786500</v>
      </c>
      <c r="AF25" s="77">
        <v>91090445</v>
      </c>
      <c r="AG25" s="68">
        <f t="shared" si="19"/>
        <v>0.49167066864148046</v>
      </c>
    </row>
    <row r="26" spans="1:33" s="10" customFormat="1" ht="12.75" customHeight="1">
      <c r="A26" s="17"/>
      <c r="B26" s="18" t="s">
        <v>117</v>
      </c>
      <c r="C26" s="51" t="s">
        <v>118</v>
      </c>
      <c r="D26" s="66">
        <v>44468582</v>
      </c>
      <c r="E26" s="77">
        <v>44468582</v>
      </c>
      <c r="F26" s="103">
        <f t="shared" si="10"/>
        <v>1</v>
      </c>
      <c r="G26" s="66">
        <v>16148614</v>
      </c>
      <c r="H26" s="77">
        <v>44468453</v>
      </c>
      <c r="I26" s="68">
        <f t="shared" si="11"/>
        <v>0.36314764536558086</v>
      </c>
      <c r="J26" s="66">
        <v>16148614</v>
      </c>
      <c r="K26" s="77">
        <v>38368453</v>
      </c>
      <c r="L26" s="68">
        <f t="shared" si="12"/>
        <v>0.42088259331175015</v>
      </c>
      <c r="M26" s="66">
        <v>16148614</v>
      </c>
      <c r="N26" s="77">
        <v>44468582</v>
      </c>
      <c r="O26" s="68">
        <f t="shared" si="13"/>
        <v>0.36314659190167115</v>
      </c>
      <c r="P26" s="66">
        <v>0</v>
      </c>
      <c r="Q26" s="77">
        <v>0</v>
      </c>
      <c r="R26" s="68">
        <f t="shared" si="14"/>
        <v>0</v>
      </c>
      <c r="S26" s="66">
        <v>0</v>
      </c>
      <c r="T26" s="77">
        <v>0</v>
      </c>
      <c r="U26" s="68">
        <f t="shared" si="15"/>
        <v>0</v>
      </c>
      <c r="V26" s="66">
        <v>0</v>
      </c>
      <c r="W26" s="77">
        <v>38205719</v>
      </c>
      <c r="X26" s="68">
        <f t="shared" si="16"/>
        <v>0</v>
      </c>
      <c r="Y26" s="66">
        <v>0</v>
      </c>
      <c r="Z26" s="77">
        <v>0</v>
      </c>
      <c r="AA26" s="68">
        <f t="shared" si="17"/>
        <v>0</v>
      </c>
      <c r="AB26" s="66">
        <v>5907086</v>
      </c>
      <c r="AC26" s="77">
        <v>13379838</v>
      </c>
      <c r="AD26" s="68">
        <f t="shared" si="18"/>
        <v>0.4414915935454525</v>
      </c>
      <c r="AE26" s="66">
        <v>9848142</v>
      </c>
      <c r="AF26" s="77">
        <v>44468453</v>
      </c>
      <c r="AG26" s="68">
        <f t="shared" si="19"/>
        <v>0.22146356204476014</v>
      </c>
    </row>
    <row r="27" spans="1:33" s="10" customFormat="1" ht="12.75" customHeight="1">
      <c r="A27" s="17"/>
      <c r="B27" s="18" t="s">
        <v>119</v>
      </c>
      <c r="C27" s="51" t="s">
        <v>120</v>
      </c>
      <c r="D27" s="66">
        <v>474949373</v>
      </c>
      <c r="E27" s="77">
        <v>521253373</v>
      </c>
      <c r="F27" s="103">
        <f t="shared" si="10"/>
        <v>0.9111679609217608</v>
      </c>
      <c r="G27" s="66">
        <v>167517000</v>
      </c>
      <c r="H27" s="77">
        <v>483101473</v>
      </c>
      <c r="I27" s="68">
        <f t="shared" si="11"/>
        <v>0.34675323790619034</v>
      </c>
      <c r="J27" s="66">
        <v>167517000</v>
      </c>
      <c r="K27" s="77">
        <v>342610833</v>
      </c>
      <c r="L27" s="68">
        <f t="shared" si="12"/>
        <v>0.48894250813137596</v>
      </c>
      <c r="M27" s="66">
        <v>167517000</v>
      </c>
      <c r="N27" s="77">
        <v>474949373</v>
      </c>
      <c r="O27" s="68">
        <f t="shared" si="13"/>
        <v>0.35270496082958297</v>
      </c>
      <c r="P27" s="66">
        <v>14300000</v>
      </c>
      <c r="Q27" s="77">
        <v>38151900</v>
      </c>
      <c r="R27" s="68">
        <f t="shared" si="14"/>
        <v>0.37481750581229245</v>
      </c>
      <c r="S27" s="66">
        <v>0</v>
      </c>
      <c r="T27" s="77">
        <v>38151900</v>
      </c>
      <c r="U27" s="68">
        <f t="shared" si="15"/>
        <v>0</v>
      </c>
      <c r="V27" s="66">
        <v>0</v>
      </c>
      <c r="W27" s="77">
        <v>38151900</v>
      </c>
      <c r="X27" s="68">
        <f t="shared" si="16"/>
        <v>0</v>
      </c>
      <c r="Y27" s="66">
        <v>34651900</v>
      </c>
      <c r="Z27" s="77">
        <v>38151900</v>
      </c>
      <c r="AA27" s="68">
        <f t="shared" si="17"/>
        <v>0.908261449626362</v>
      </c>
      <c r="AB27" s="66">
        <v>0</v>
      </c>
      <c r="AC27" s="77">
        <v>267460869</v>
      </c>
      <c r="AD27" s="68">
        <f t="shared" si="18"/>
        <v>0</v>
      </c>
      <c r="AE27" s="66">
        <v>0</v>
      </c>
      <c r="AF27" s="77">
        <v>483101473</v>
      </c>
      <c r="AG27" s="68">
        <f t="shared" si="19"/>
        <v>0</v>
      </c>
    </row>
    <row r="28" spans="1:33" s="10" customFormat="1" ht="12.75" customHeight="1">
      <c r="A28" s="17"/>
      <c r="B28" s="18" t="s">
        <v>121</v>
      </c>
      <c r="C28" s="51" t="s">
        <v>122</v>
      </c>
      <c r="D28" s="66">
        <v>0</v>
      </c>
      <c r="E28" s="77">
        <v>0</v>
      </c>
      <c r="F28" s="103">
        <f t="shared" si="10"/>
        <v>0</v>
      </c>
      <c r="G28" s="66">
        <v>0</v>
      </c>
      <c r="H28" s="77">
        <v>0</v>
      </c>
      <c r="I28" s="68">
        <f t="shared" si="11"/>
        <v>0</v>
      </c>
      <c r="J28" s="66">
        <v>0</v>
      </c>
      <c r="K28" s="77">
        <v>0</v>
      </c>
      <c r="L28" s="68">
        <f t="shared" si="12"/>
        <v>0</v>
      </c>
      <c r="M28" s="66">
        <v>0</v>
      </c>
      <c r="N28" s="77">
        <v>0</v>
      </c>
      <c r="O28" s="68">
        <f t="shared" si="13"/>
        <v>0</v>
      </c>
      <c r="P28" s="66">
        <v>594236</v>
      </c>
      <c r="Q28" s="77">
        <v>20245086</v>
      </c>
      <c r="R28" s="68">
        <f t="shared" si="14"/>
        <v>0.029352110433119423</v>
      </c>
      <c r="S28" s="66">
        <v>0</v>
      </c>
      <c r="T28" s="77">
        <v>20245086</v>
      </c>
      <c r="U28" s="68">
        <f t="shared" si="15"/>
        <v>0</v>
      </c>
      <c r="V28" s="66">
        <v>0</v>
      </c>
      <c r="W28" s="77">
        <v>199740616</v>
      </c>
      <c r="X28" s="68">
        <f t="shared" si="16"/>
        <v>0</v>
      </c>
      <c r="Y28" s="66">
        <v>19650850</v>
      </c>
      <c r="Z28" s="77">
        <v>20245086</v>
      </c>
      <c r="AA28" s="68">
        <f t="shared" si="17"/>
        <v>0.9706478895668805</v>
      </c>
      <c r="AB28" s="66">
        <v>3180863</v>
      </c>
      <c r="AC28" s="77">
        <v>0</v>
      </c>
      <c r="AD28" s="68">
        <f t="shared" si="18"/>
        <v>0</v>
      </c>
      <c r="AE28" s="66">
        <v>13021221</v>
      </c>
      <c r="AF28" s="77">
        <v>0</v>
      </c>
      <c r="AG28" s="68">
        <f t="shared" si="19"/>
        <v>0</v>
      </c>
    </row>
    <row r="29" spans="1:33" s="10" customFormat="1" ht="12.75" customHeight="1">
      <c r="A29" s="17"/>
      <c r="B29" s="18" t="s">
        <v>123</v>
      </c>
      <c r="C29" s="51" t="s">
        <v>124</v>
      </c>
      <c r="D29" s="66">
        <v>73849999</v>
      </c>
      <c r="E29" s="77">
        <v>181717999</v>
      </c>
      <c r="F29" s="103">
        <f t="shared" si="10"/>
        <v>0.40639892254151444</v>
      </c>
      <c r="G29" s="66">
        <v>41828719</v>
      </c>
      <c r="H29" s="77">
        <v>119570238</v>
      </c>
      <c r="I29" s="68">
        <f t="shared" si="11"/>
        <v>0.34982550590892025</v>
      </c>
      <c r="J29" s="66">
        <v>41828719</v>
      </c>
      <c r="K29" s="77">
        <v>119570238</v>
      </c>
      <c r="L29" s="68">
        <f t="shared" si="12"/>
        <v>0.34982550590892025</v>
      </c>
      <c r="M29" s="66">
        <v>41828719</v>
      </c>
      <c r="N29" s="77">
        <v>73849999</v>
      </c>
      <c r="O29" s="68">
        <f t="shared" si="13"/>
        <v>0.5664010774055663</v>
      </c>
      <c r="P29" s="66">
        <v>634010</v>
      </c>
      <c r="Q29" s="77">
        <v>56447875</v>
      </c>
      <c r="R29" s="68">
        <f t="shared" si="14"/>
        <v>0.011231777989871187</v>
      </c>
      <c r="S29" s="66">
        <v>0</v>
      </c>
      <c r="T29" s="77">
        <v>56447875</v>
      </c>
      <c r="U29" s="68">
        <f t="shared" si="15"/>
        <v>0</v>
      </c>
      <c r="V29" s="66">
        <v>0</v>
      </c>
      <c r="W29" s="77">
        <v>166045000</v>
      </c>
      <c r="X29" s="68">
        <f t="shared" si="16"/>
        <v>0</v>
      </c>
      <c r="Y29" s="66">
        <v>53048550</v>
      </c>
      <c r="Z29" s="77">
        <v>56447875</v>
      </c>
      <c r="AA29" s="68">
        <f t="shared" si="17"/>
        <v>0.9397793982501556</v>
      </c>
      <c r="AB29" s="66">
        <v>31281</v>
      </c>
      <c r="AC29" s="77">
        <v>0</v>
      </c>
      <c r="AD29" s="68">
        <f t="shared" si="18"/>
        <v>0</v>
      </c>
      <c r="AE29" s="66">
        <v>3358591</v>
      </c>
      <c r="AF29" s="77">
        <v>119570238</v>
      </c>
      <c r="AG29" s="68">
        <f t="shared" si="19"/>
        <v>0.02808885435186639</v>
      </c>
    </row>
    <row r="30" spans="1:33" s="10" customFormat="1" ht="12.75" customHeight="1">
      <c r="A30" s="17"/>
      <c r="B30" s="18" t="s">
        <v>125</v>
      </c>
      <c r="C30" s="51" t="s">
        <v>126</v>
      </c>
      <c r="D30" s="66">
        <v>88686069</v>
      </c>
      <c r="E30" s="77">
        <v>216960816</v>
      </c>
      <c r="F30" s="103">
        <f t="shared" si="10"/>
        <v>0.4087653735594357</v>
      </c>
      <c r="G30" s="66">
        <v>82597451</v>
      </c>
      <c r="H30" s="77">
        <v>151795712</v>
      </c>
      <c r="I30" s="68">
        <f t="shared" si="11"/>
        <v>0.5441356011426726</v>
      </c>
      <c r="J30" s="66">
        <v>82597451</v>
      </c>
      <c r="K30" s="77">
        <v>148295712</v>
      </c>
      <c r="L30" s="68">
        <f t="shared" si="12"/>
        <v>0.5569780129583248</v>
      </c>
      <c r="M30" s="66">
        <v>82597451</v>
      </c>
      <c r="N30" s="77">
        <v>88686069</v>
      </c>
      <c r="O30" s="68">
        <f t="shared" si="13"/>
        <v>0.9313463989479566</v>
      </c>
      <c r="P30" s="66">
        <v>65164647</v>
      </c>
      <c r="Q30" s="77">
        <v>65164647</v>
      </c>
      <c r="R30" s="68">
        <f t="shared" si="14"/>
        <v>1</v>
      </c>
      <c r="S30" s="66">
        <v>0</v>
      </c>
      <c r="T30" s="77">
        <v>65164647</v>
      </c>
      <c r="U30" s="68">
        <f t="shared" si="15"/>
        <v>0</v>
      </c>
      <c r="V30" s="66">
        <v>0</v>
      </c>
      <c r="W30" s="77">
        <v>274811438</v>
      </c>
      <c r="X30" s="68">
        <f t="shared" si="16"/>
        <v>0</v>
      </c>
      <c r="Y30" s="66">
        <v>52302520</v>
      </c>
      <c r="Z30" s="77">
        <v>65164647</v>
      </c>
      <c r="AA30" s="68">
        <f t="shared" si="17"/>
        <v>0.8026210899293293</v>
      </c>
      <c r="AB30" s="66">
        <v>19844882</v>
      </c>
      <c r="AC30" s="77">
        <v>1045901</v>
      </c>
      <c r="AD30" s="68">
        <f t="shared" si="18"/>
        <v>18.97395833831309</v>
      </c>
      <c r="AE30" s="66">
        <v>198294948</v>
      </c>
      <c r="AF30" s="77">
        <v>151795712</v>
      </c>
      <c r="AG30" s="68">
        <f t="shared" si="19"/>
        <v>1.3063277307859658</v>
      </c>
    </row>
    <row r="31" spans="1:33" s="10" customFormat="1" ht="12.75" customHeight="1">
      <c r="A31" s="17"/>
      <c r="B31" s="18" t="s">
        <v>127</v>
      </c>
      <c r="C31" s="51" t="s">
        <v>128</v>
      </c>
      <c r="D31" s="66">
        <v>36189176</v>
      </c>
      <c r="E31" s="77">
        <v>60270176</v>
      </c>
      <c r="F31" s="103">
        <f t="shared" si="10"/>
        <v>0.6004491508370574</v>
      </c>
      <c r="G31" s="66">
        <v>21340847</v>
      </c>
      <c r="H31" s="77">
        <v>43647198</v>
      </c>
      <c r="I31" s="68">
        <f t="shared" si="11"/>
        <v>0.48893967947266626</v>
      </c>
      <c r="J31" s="66">
        <v>21340847</v>
      </c>
      <c r="K31" s="77">
        <v>39147198</v>
      </c>
      <c r="L31" s="68">
        <f t="shared" si="12"/>
        <v>0.5451436651992309</v>
      </c>
      <c r="M31" s="66">
        <v>21340847</v>
      </c>
      <c r="N31" s="77">
        <v>36189176</v>
      </c>
      <c r="O31" s="68">
        <f t="shared" si="13"/>
        <v>0.5897024845218913</v>
      </c>
      <c r="P31" s="66">
        <v>0</v>
      </c>
      <c r="Q31" s="77">
        <v>0</v>
      </c>
      <c r="R31" s="68">
        <f t="shared" si="14"/>
        <v>0</v>
      </c>
      <c r="S31" s="66">
        <v>0</v>
      </c>
      <c r="T31" s="77">
        <v>0</v>
      </c>
      <c r="U31" s="68">
        <f t="shared" si="15"/>
        <v>0</v>
      </c>
      <c r="V31" s="66">
        <v>0</v>
      </c>
      <c r="W31" s="77">
        <v>62442401</v>
      </c>
      <c r="X31" s="68">
        <f t="shared" si="16"/>
        <v>0</v>
      </c>
      <c r="Y31" s="66">
        <v>0</v>
      </c>
      <c r="Z31" s="77">
        <v>0</v>
      </c>
      <c r="AA31" s="68">
        <f t="shared" si="17"/>
        <v>0</v>
      </c>
      <c r="AB31" s="66">
        <v>23354090</v>
      </c>
      <c r="AC31" s="77">
        <v>9357221</v>
      </c>
      <c r="AD31" s="68">
        <f t="shared" si="18"/>
        <v>2.495836103475594</v>
      </c>
      <c r="AE31" s="66">
        <v>7454096</v>
      </c>
      <c r="AF31" s="77">
        <v>43647198</v>
      </c>
      <c r="AG31" s="68">
        <f t="shared" si="19"/>
        <v>0.17078063063750393</v>
      </c>
    </row>
    <row r="32" spans="1:33" s="10" customFormat="1" ht="12.75" customHeight="1">
      <c r="A32" s="17"/>
      <c r="B32" s="18" t="s">
        <v>129</v>
      </c>
      <c r="C32" s="51" t="s">
        <v>130</v>
      </c>
      <c r="D32" s="66">
        <v>0</v>
      </c>
      <c r="E32" s="77">
        <v>0</v>
      </c>
      <c r="F32" s="103">
        <f t="shared" si="10"/>
        <v>0</v>
      </c>
      <c r="G32" s="66">
        <v>0</v>
      </c>
      <c r="H32" s="77">
        <v>0</v>
      </c>
      <c r="I32" s="68">
        <f t="shared" si="11"/>
        <v>0</v>
      </c>
      <c r="J32" s="66">
        <v>0</v>
      </c>
      <c r="K32" s="77">
        <v>0</v>
      </c>
      <c r="L32" s="68">
        <f t="shared" si="12"/>
        <v>0</v>
      </c>
      <c r="M32" s="66">
        <v>0</v>
      </c>
      <c r="N32" s="77">
        <v>0</v>
      </c>
      <c r="O32" s="68">
        <f t="shared" si="13"/>
        <v>0</v>
      </c>
      <c r="P32" s="66">
        <v>0</v>
      </c>
      <c r="Q32" s="77">
        <v>0</v>
      </c>
      <c r="R32" s="68">
        <f t="shared" si="14"/>
        <v>0</v>
      </c>
      <c r="S32" s="66">
        <v>0</v>
      </c>
      <c r="T32" s="77">
        <v>0</v>
      </c>
      <c r="U32" s="68">
        <f t="shared" si="15"/>
        <v>0</v>
      </c>
      <c r="V32" s="66">
        <v>0</v>
      </c>
      <c r="W32" s="77">
        <v>0</v>
      </c>
      <c r="X32" s="68">
        <f t="shared" si="16"/>
        <v>0</v>
      </c>
      <c r="Y32" s="66">
        <v>0</v>
      </c>
      <c r="Z32" s="77">
        <v>0</v>
      </c>
      <c r="AA32" s="68">
        <f t="shared" si="17"/>
        <v>0</v>
      </c>
      <c r="AB32" s="66">
        <v>0</v>
      </c>
      <c r="AC32" s="77">
        <v>0</v>
      </c>
      <c r="AD32" s="68">
        <f t="shared" si="18"/>
        <v>0</v>
      </c>
      <c r="AE32" s="66">
        <v>0</v>
      </c>
      <c r="AF32" s="77">
        <v>0</v>
      </c>
      <c r="AG32" s="68">
        <f t="shared" si="19"/>
        <v>0</v>
      </c>
    </row>
    <row r="33" spans="1:33" s="10" customFormat="1" ht="12.75" customHeight="1">
      <c r="A33" s="17"/>
      <c r="B33" s="18" t="s">
        <v>131</v>
      </c>
      <c r="C33" s="51" t="s">
        <v>132</v>
      </c>
      <c r="D33" s="66">
        <v>0</v>
      </c>
      <c r="E33" s="77">
        <v>0</v>
      </c>
      <c r="F33" s="103">
        <f t="shared" si="10"/>
        <v>0</v>
      </c>
      <c r="G33" s="66">
        <v>0</v>
      </c>
      <c r="H33" s="77">
        <v>0</v>
      </c>
      <c r="I33" s="68">
        <f t="shared" si="11"/>
        <v>0</v>
      </c>
      <c r="J33" s="66">
        <v>0</v>
      </c>
      <c r="K33" s="77">
        <v>0</v>
      </c>
      <c r="L33" s="68">
        <f t="shared" si="12"/>
        <v>0</v>
      </c>
      <c r="M33" s="66">
        <v>0</v>
      </c>
      <c r="N33" s="77">
        <v>0</v>
      </c>
      <c r="O33" s="68">
        <f t="shared" si="13"/>
        <v>0</v>
      </c>
      <c r="P33" s="66">
        <v>0</v>
      </c>
      <c r="Q33" s="77">
        <v>23961107</v>
      </c>
      <c r="R33" s="68">
        <f t="shared" si="14"/>
        <v>0</v>
      </c>
      <c r="S33" s="66">
        <v>0</v>
      </c>
      <c r="T33" s="77">
        <v>23961107</v>
      </c>
      <c r="U33" s="68">
        <f t="shared" si="15"/>
        <v>0</v>
      </c>
      <c r="V33" s="66">
        <v>0</v>
      </c>
      <c r="W33" s="77">
        <v>0</v>
      </c>
      <c r="X33" s="68">
        <f t="shared" si="16"/>
        <v>0</v>
      </c>
      <c r="Y33" s="66">
        <v>0</v>
      </c>
      <c r="Z33" s="77">
        <v>23961107</v>
      </c>
      <c r="AA33" s="68">
        <f t="shared" si="17"/>
        <v>0</v>
      </c>
      <c r="AB33" s="66">
        <v>0</v>
      </c>
      <c r="AC33" s="77">
        <v>0</v>
      </c>
      <c r="AD33" s="68">
        <f t="shared" si="18"/>
        <v>0</v>
      </c>
      <c r="AE33" s="66">
        <v>0</v>
      </c>
      <c r="AF33" s="77">
        <v>0</v>
      </c>
      <c r="AG33" s="68">
        <f t="shared" si="19"/>
        <v>0</v>
      </c>
    </row>
    <row r="34" spans="1:33" s="10" customFormat="1" ht="12.75" customHeight="1">
      <c r="A34" s="17"/>
      <c r="B34" s="18" t="s">
        <v>133</v>
      </c>
      <c r="C34" s="51" t="s">
        <v>134</v>
      </c>
      <c r="D34" s="66">
        <v>82967899</v>
      </c>
      <c r="E34" s="77">
        <v>161306899</v>
      </c>
      <c r="F34" s="103">
        <f t="shared" si="10"/>
        <v>0.5143481122899771</v>
      </c>
      <c r="G34" s="66">
        <v>53854557</v>
      </c>
      <c r="H34" s="77">
        <v>128756699</v>
      </c>
      <c r="I34" s="68">
        <f t="shared" si="11"/>
        <v>0.4182660585295061</v>
      </c>
      <c r="J34" s="66">
        <v>53854557</v>
      </c>
      <c r="K34" s="77">
        <v>108756699</v>
      </c>
      <c r="L34" s="68">
        <f t="shared" si="12"/>
        <v>0.49518381391844196</v>
      </c>
      <c r="M34" s="66">
        <v>53854557</v>
      </c>
      <c r="N34" s="77">
        <v>82967899</v>
      </c>
      <c r="O34" s="68">
        <f t="shared" si="13"/>
        <v>0.6491011300647737</v>
      </c>
      <c r="P34" s="66">
        <v>16200000</v>
      </c>
      <c r="Q34" s="77">
        <v>36808350</v>
      </c>
      <c r="R34" s="68">
        <f t="shared" si="14"/>
        <v>0.44011752768053986</v>
      </c>
      <c r="S34" s="66">
        <v>0</v>
      </c>
      <c r="T34" s="77">
        <v>36808350</v>
      </c>
      <c r="U34" s="68">
        <f t="shared" si="15"/>
        <v>0</v>
      </c>
      <c r="V34" s="66">
        <v>0</v>
      </c>
      <c r="W34" s="77">
        <v>0</v>
      </c>
      <c r="X34" s="68">
        <f t="shared" si="16"/>
        <v>0</v>
      </c>
      <c r="Y34" s="66">
        <v>22608350</v>
      </c>
      <c r="Z34" s="77">
        <v>36808350</v>
      </c>
      <c r="AA34" s="68">
        <f t="shared" si="17"/>
        <v>0.6142179695639712</v>
      </c>
      <c r="AB34" s="66">
        <v>0</v>
      </c>
      <c r="AC34" s="77">
        <v>36130000</v>
      </c>
      <c r="AD34" s="68">
        <f t="shared" si="18"/>
        <v>0</v>
      </c>
      <c r="AE34" s="66">
        <v>0</v>
      </c>
      <c r="AF34" s="77">
        <v>128756699</v>
      </c>
      <c r="AG34" s="68">
        <f t="shared" si="19"/>
        <v>0</v>
      </c>
    </row>
    <row r="35" spans="1:33" s="10" customFormat="1" ht="12.75" customHeight="1">
      <c r="A35" s="17"/>
      <c r="B35" s="18" t="s">
        <v>135</v>
      </c>
      <c r="C35" s="51" t="s">
        <v>136</v>
      </c>
      <c r="D35" s="66">
        <v>28571129</v>
      </c>
      <c r="E35" s="77">
        <v>49534129</v>
      </c>
      <c r="F35" s="103">
        <f t="shared" si="10"/>
        <v>0.5767968383980265</v>
      </c>
      <c r="G35" s="66">
        <v>17368438</v>
      </c>
      <c r="H35" s="77">
        <v>49262826</v>
      </c>
      <c r="I35" s="68">
        <f t="shared" si="11"/>
        <v>0.3525668218871569</v>
      </c>
      <c r="J35" s="66">
        <v>17368438</v>
      </c>
      <c r="K35" s="77">
        <v>38447547</v>
      </c>
      <c r="L35" s="68">
        <f t="shared" si="12"/>
        <v>0.4517437224278574</v>
      </c>
      <c r="M35" s="66">
        <v>17368438</v>
      </c>
      <c r="N35" s="77">
        <v>28571129</v>
      </c>
      <c r="O35" s="68">
        <f t="shared" si="13"/>
        <v>0.6079017038493648</v>
      </c>
      <c r="P35" s="66">
        <v>3170250</v>
      </c>
      <c r="Q35" s="77">
        <v>12854250</v>
      </c>
      <c r="R35" s="68">
        <f t="shared" si="14"/>
        <v>0.24663049186066865</v>
      </c>
      <c r="S35" s="66">
        <v>0</v>
      </c>
      <c r="T35" s="77">
        <v>12854250</v>
      </c>
      <c r="U35" s="68">
        <f t="shared" si="15"/>
        <v>0</v>
      </c>
      <c r="V35" s="66">
        <v>0</v>
      </c>
      <c r="W35" s="77">
        <v>0</v>
      </c>
      <c r="X35" s="68">
        <f t="shared" si="16"/>
        <v>0</v>
      </c>
      <c r="Y35" s="66">
        <v>9669000</v>
      </c>
      <c r="Z35" s="77">
        <v>12854250</v>
      </c>
      <c r="AA35" s="68">
        <f t="shared" si="17"/>
        <v>0.7522025789135889</v>
      </c>
      <c r="AB35" s="66">
        <v>0</v>
      </c>
      <c r="AC35" s="77">
        <v>23786130</v>
      </c>
      <c r="AD35" s="68">
        <f t="shared" si="18"/>
        <v>0</v>
      </c>
      <c r="AE35" s="66">
        <v>0</v>
      </c>
      <c r="AF35" s="77">
        <v>49262826</v>
      </c>
      <c r="AG35" s="68">
        <f t="shared" si="19"/>
        <v>0</v>
      </c>
    </row>
    <row r="36" spans="1:33" s="10" customFormat="1" ht="12.75" customHeight="1">
      <c r="A36" s="17"/>
      <c r="B36" s="18" t="s">
        <v>137</v>
      </c>
      <c r="C36" s="51" t="s">
        <v>138</v>
      </c>
      <c r="D36" s="66">
        <v>0</v>
      </c>
      <c r="E36" s="77">
        <v>0</v>
      </c>
      <c r="F36" s="103">
        <f t="shared" si="10"/>
        <v>0</v>
      </c>
      <c r="G36" s="66">
        <v>0</v>
      </c>
      <c r="H36" s="77">
        <v>0</v>
      </c>
      <c r="I36" s="68">
        <f t="shared" si="11"/>
        <v>0</v>
      </c>
      <c r="J36" s="66">
        <v>0</v>
      </c>
      <c r="K36" s="77">
        <v>0</v>
      </c>
      <c r="L36" s="68">
        <f t="shared" si="12"/>
        <v>0</v>
      </c>
      <c r="M36" s="66">
        <v>0</v>
      </c>
      <c r="N36" s="77">
        <v>0</v>
      </c>
      <c r="O36" s="68">
        <f t="shared" si="13"/>
        <v>0</v>
      </c>
      <c r="P36" s="66">
        <v>0</v>
      </c>
      <c r="Q36" s="77">
        <v>0</v>
      </c>
      <c r="R36" s="68">
        <f t="shared" si="14"/>
        <v>0</v>
      </c>
      <c r="S36" s="66">
        <v>0</v>
      </c>
      <c r="T36" s="77">
        <v>0</v>
      </c>
      <c r="U36" s="68">
        <f t="shared" si="15"/>
        <v>0</v>
      </c>
      <c r="V36" s="66">
        <v>0</v>
      </c>
      <c r="W36" s="77">
        <v>0</v>
      </c>
      <c r="X36" s="68">
        <f t="shared" si="16"/>
        <v>0</v>
      </c>
      <c r="Y36" s="66">
        <v>0</v>
      </c>
      <c r="Z36" s="77">
        <v>0</v>
      </c>
      <c r="AA36" s="68">
        <f t="shared" si="17"/>
        <v>0</v>
      </c>
      <c r="AB36" s="66">
        <v>0</v>
      </c>
      <c r="AC36" s="77">
        <v>0</v>
      </c>
      <c r="AD36" s="68">
        <f t="shared" si="18"/>
        <v>0</v>
      </c>
      <c r="AE36" s="66">
        <v>0</v>
      </c>
      <c r="AF36" s="77">
        <v>0</v>
      </c>
      <c r="AG36" s="68">
        <f t="shared" si="19"/>
        <v>0</v>
      </c>
    </row>
    <row r="37" spans="1:33" s="10" customFormat="1" ht="12.75" customHeight="1">
      <c r="A37" s="17"/>
      <c r="B37" s="18" t="s">
        <v>139</v>
      </c>
      <c r="C37" s="51" t="s">
        <v>140</v>
      </c>
      <c r="D37" s="66">
        <v>32356899</v>
      </c>
      <c r="E37" s="77">
        <v>57960722</v>
      </c>
      <c r="F37" s="103">
        <f t="shared" si="10"/>
        <v>0.5582556235238063</v>
      </c>
      <c r="G37" s="66">
        <v>16351783</v>
      </c>
      <c r="H37" s="77">
        <v>47337503</v>
      </c>
      <c r="I37" s="68">
        <f t="shared" si="11"/>
        <v>0.34542977478131875</v>
      </c>
      <c r="J37" s="66">
        <v>16351783</v>
      </c>
      <c r="K37" s="77">
        <v>40805503</v>
      </c>
      <c r="L37" s="68">
        <f t="shared" si="12"/>
        <v>0.4007249463387328</v>
      </c>
      <c r="M37" s="66">
        <v>16351783</v>
      </c>
      <c r="N37" s="77">
        <v>32356899</v>
      </c>
      <c r="O37" s="68">
        <f t="shared" si="13"/>
        <v>0.5053569255817747</v>
      </c>
      <c r="P37" s="66">
        <v>5200000</v>
      </c>
      <c r="Q37" s="77">
        <v>20034050</v>
      </c>
      <c r="R37" s="68">
        <f t="shared" si="14"/>
        <v>0.25955810233078186</v>
      </c>
      <c r="S37" s="66">
        <v>3600000</v>
      </c>
      <c r="T37" s="77">
        <v>20034050</v>
      </c>
      <c r="U37" s="68">
        <f t="shared" si="15"/>
        <v>0.17969407084438743</v>
      </c>
      <c r="V37" s="66">
        <v>3600000</v>
      </c>
      <c r="W37" s="77">
        <v>135898050</v>
      </c>
      <c r="X37" s="68">
        <f t="shared" si="16"/>
        <v>0.026490446330907618</v>
      </c>
      <c r="Y37" s="66">
        <v>9259620</v>
      </c>
      <c r="Z37" s="77">
        <v>20034050</v>
      </c>
      <c r="AA37" s="68">
        <f t="shared" si="17"/>
        <v>0.4621941145200297</v>
      </c>
      <c r="AB37" s="66">
        <v>1241684</v>
      </c>
      <c r="AC37" s="77">
        <v>4340000</v>
      </c>
      <c r="AD37" s="68">
        <f t="shared" si="18"/>
        <v>0.28610230414746546</v>
      </c>
      <c r="AE37" s="66">
        <v>1996202</v>
      </c>
      <c r="AF37" s="77">
        <v>47337503</v>
      </c>
      <c r="AG37" s="68">
        <f t="shared" si="19"/>
        <v>0.042169566907658815</v>
      </c>
    </row>
    <row r="38" spans="1:33" s="10" customFormat="1" ht="12.75" customHeight="1">
      <c r="A38" s="17"/>
      <c r="B38" s="18" t="s">
        <v>141</v>
      </c>
      <c r="C38" s="51" t="s">
        <v>142</v>
      </c>
      <c r="D38" s="66">
        <v>19368653</v>
      </c>
      <c r="E38" s="77">
        <v>38138205</v>
      </c>
      <c r="F38" s="103">
        <f t="shared" si="10"/>
        <v>0.5078543418600849</v>
      </c>
      <c r="G38" s="66">
        <v>19088592</v>
      </c>
      <c r="H38" s="77">
        <v>38138204</v>
      </c>
      <c r="I38" s="68">
        <f t="shared" si="11"/>
        <v>0.5005110361253509</v>
      </c>
      <c r="J38" s="66">
        <v>19088592</v>
      </c>
      <c r="K38" s="77">
        <v>32688204</v>
      </c>
      <c r="L38" s="68">
        <f t="shared" si="12"/>
        <v>0.583959644892084</v>
      </c>
      <c r="M38" s="66">
        <v>19088592</v>
      </c>
      <c r="N38" s="77">
        <v>19368653</v>
      </c>
      <c r="O38" s="68">
        <f t="shared" si="13"/>
        <v>0.9855405019646952</v>
      </c>
      <c r="P38" s="66">
        <v>870000</v>
      </c>
      <c r="Q38" s="77">
        <v>9106000</v>
      </c>
      <c r="R38" s="68">
        <f t="shared" si="14"/>
        <v>0.09554140127388536</v>
      </c>
      <c r="S38" s="66">
        <v>0</v>
      </c>
      <c r="T38" s="77">
        <v>9106000</v>
      </c>
      <c r="U38" s="68">
        <f t="shared" si="15"/>
        <v>0</v>
      </c>
      <c r="V38" s="66">
        <v>0</v>
      </c>
      <c r="W38" s="77">
        <v>0</v>
      </c>
      <c r="X38" s="68">
        <f t="shared" si="16"/>
        <v>0</v>
      </c>
      <c r="Y38" s="66">
        <v>4740000</v>
      </c>
      <c r="Z38" s="77">
        <v>9106000</v>
      </c>
      <c r="AA38" s="68">
        <f t="shared" si="17"/>
        <v>0.5205359103887547</v>
      </c>
      <c r="AB38" s="66">
        <v>0</v>
      </c>
      <c r="AC38" s="77">
        <v>7275000</v>
      </c>
      <c r="AD38" s="68">
        <f t="shared" si="18"/>
        <v>0</v>
      </c>
      <c r="AE38" s="66">
        <v>0</v>
      </c>
      <c r="AF38" s="77">
        <v>38138204</v>
      </c>
      <c r="AG38" s="68">
        <f t="shared" si="19"/>
        <v>0</v>
      </c>
    </row>
    <row r="39" spans="1:33" s="10" customFormat="1" ht="12.75" customHeight="1">
      <c r="A39" s="17"/>
      <c r="B39" s="18" t="s">
        <v>143</v>
      </c>
      <c r="C39" s="51" t="s">
        <v>144</v>
      </c>
      <c r="D39" s="66">
        <v>333945453</v>
      </c>
      <c r="E39" s="77">
        <v>439694131</v>
      </c>
      <c r="F39" s="103">
        <f t="shared" si="10"/>
        <v>0.7594949066991299</v>
      </c>
      <c r="G39" s="66">
        <v>109243872</v>
      </c>
      <c r="H39" s="77">
        <v>439695131</v>
      </c>
      <c r="I39" s="68">
        <f t="shared" si="11"/>
        <v>0.24845367687276027</v>
      </c>
      <c r="J39" s="66">
        <v>109243872</v>
      </c>
      <c r="K39" s="77">
        <v>308209098</v>
      </c>
      <c r="L39" s="68">
        <f t="shared" si="12"/>
        <v>0.3544472655378914</v>
      </c>
      <c r="M39" s="66">
        <v>109243872</v>
      </c>
      <c r="N39" s="77">
        <v>333945453</v>
      </c>
      <c r="O39" s="68">
        <f t="shared" si="13"/>
        <v>0.3271308862528516</v>
      </c>
      <c r="P39" s="66">
        <v>0</v>
      </c>
      <c r="Q39" s="77">
        <v>41452398</v>
      </c>
      <c r="R39" s="68">
        <f t="shared" si="14"/>
        <v>0</v>
      </c>
      <c r="S39" s="66">
        <v>0</v>
      </c>
      <c r="T39" s="77">
        <v>41452398</v>
      </c>
      <c r="U39" s="68">
        <f t="shared" si="15"/>
        <v>0</v>
      </c>
      <c r="V39" s="66">
        <v>0</v>
      </c>
      <c r="W39" s="77">
        <v>207296373</v>
      </c>
      <c r="X39" s="68">
        <f t="shared" si="16"/>
        <v>0</v>
      </c>
      <c r="Y39" s="66">
        <v>37102799</v>
      </c>
      <c r="Z39" s="77">
        <v>41452398</v>
      </c>
      <c r="AA39" s="68">
        <f t="shared" si="17"/>
        <v>0.895070027070569</v>
      </c>
      <c r="AB39" s="66">
        <v>90000000</v>
      </c>
      <c r="AC39" s="77">
        <v>207797823</v>
      </c>
      <c r="AD39" s="68">
        <f t="shared" si="18"/>
        <v>0.4331132958981962</v>
      </c>
      <c r="AE39" s="66">
        <v>49371106</v>
      </c>
      <c r="AF39" s="77">
        <v>439695131</v>
      </c>
      <c r="AG39" s="68">
        <f t="shared" si="19"/>
        <v>0.1122848594836953</v>
      </c>
    </row>
    <row r="40" spans="1:33" s="10" customFormat="1" ht="12.75" customHeight="1">
      <c r="A40" s="17"/>
      <c r="B40" s="18" t="s">
        <v>145</v>
      </c>
      <c r="C40" s="51" t="s">
        <v>146</v>
      </c>
      <c r="D40" s="66">
        <v>0</v>
      </c>
      <c r="E40" s="77">
        <v>0</v>
      </c>
      <c r="F40" s="103">
        <f t="shared" si="10"/>
        <v>0</v>
      </c>
      <c r="G40" s="66">
        <v>0</v>
      </c>
      <c r="H40" s="77">
        <v>0</v>
      </c>
      <c r="I40" s="68">
        <f t="shared" si="11"/>
        <v>0</v>
      </c>
      <c r="J40" s="66">
        <v>0</v>
      </c>
      <c r="K40" s="77">
        <v>0</v>
      </c>
      <c r="L40" s="68">
        <f t="shared" si="12"/>
        <v>0</v>
      </c>
      <c r="M40" s="66">
        <v>0</v>
      </c>
      <c r="N40" s="77">
        <v>0</v>
      </c>
      <c r="O40" s="68">
        <f t="shared" si="13"/>
        <v>0</v>
      </c>
      <c r="P40" s="66">
        <v>0</v>
      </c>
      <c r="Q40" s="77">
        <v>0</v>
      </c>
      <c r="R40" s="68">
        <f t="shared" si="14"/>
        <v>0</v>
      </c>
      <c r="S40" s="66">
        <v>0</v>
      </c>
      <c r="T40" s="77">
        <v>0</v>
      </c>
      <c r="U40" s="68">
        <f t="shared" si="15"/>
        <v>0</v>
      </c>
      <c r="V40" s="66">
        <v>0</v>
      </c>
      <c r="W40" s="77">
        <v>207296373</v>
      </c>
      <c r="X40" s="68">
        <f t="shared" si="16"/>
        <v>0</v>
      </c>
      <c r="Y40" s="66">
        <v>0</v>
      </c>
      <c r="Z40" s="77">
        <v>0</v>
      </c>
      <c r="AA40" s="68">
        <f t="shared" si="17"/>
        <v>0</v>
      </c>
      <c r="AB40" s="66">
        <v>90000000</v>
      </c>
      <c r="AC40" s="77">
        <v>0</v>
      </c>
      <c r="AD40" s="68">
        <f t="shared" si="18"/>
        <v>0</v>
      </c>
      <c r="AE40" s="66">
        <v>49371106</v>
      </c>
      <c r="AF40" s="77">
        <v>0</v>
      </c>
      <c r="AG40" s="68">
        <f t="shared" si="19"/>
        <v>0</v>
      </c>
    </row>
    <row r="41" spans="1:33" s="10" customFormat="1" ht="12.75" customHeight="1">
      <c r="A41" s="17"/>
      <c r="B41" s="18" t="s">
        <v>147</v>
      </c>
      <c r="C41" s="51" t="s">
        <v>148</v>
      </c>
      <c r="D41" s="66">
        <v>80800000</v>
      </c>
      <c r="E41" s="77">
        <v>146229000</v>
      </c>
      <c r="F41" s="103">
        <f t="shared" si="10"/>
        <v>0.5525579741364572</v>
      </c>
      <c r="G41" s="66">
        <v>39469000</v>
      </c>
      <c r="H41" s="77">
        <v>148671000</v>
      </c>
      <c r="I41" s="68">
        <f t="shared" si="11"/>
        <v>0.2654788089136415</v>
      </c>
      <c r="J41" s="66">
        <v>39469000</v>
      </c>
      <c r="K41" s="77">
        <v>139492000</v>
      </c>
      <c r="L41" s="68">
        <f t="shared" si="12"/>
        <v>0.2829481260574083</v>
      </c>
      <c r="M41" s="66">
        <v>39469000</v>
      </c>
      <c r="N41" s="77">
        <v>80800000</v>
      </c>
      <c r="O41" s="68">
        <f t="shared" si="13"/>
        <v>0.48847772277227725</v>
      </c>
      <c r="P41" s="66">
        <v>11578620</v>
      </c>
      <c r="Q41" s="77">
        <v>33243620</v>
      </c>
      <c r="R41" s="68">
        <f t="shared" si="14"/>
        <v>0.34829600386480175</v>
      </c>
      <c r="S41" s="66">
        <v>0</v>
      </c>
      <c r="T41" s="77">
        <v>33243620</v>
      </c>
      <c r="U41" s="68">
        <f t="shared" si="15"/>
        <v>0</v>
      </c>
      <c r="V41" s="66">
        <v>0</v>
      </c>
      <c r="W41" s="77">
        <v>0</v>
      </c>
      <c r="X41" s="68">
        <f t="shared" si="16"/>
        <v>0</v>
      </c>
      <c r="Y41" s="66">
        <v>26145000</v>
      </c>
      <c r="Z41" s="77">
        <v>33243620</v>
      </c>
      <c r="AA41" s="68">
        <f t="shared" si="17"/>
        <v>0.786466696466871</v>
      </c>
      <c r="AB41" s="66">
        <v>0</v>
      </c>
      <c r="AC41" s="77">
        <v>13025000</v>
      </c>
      <c r="AD41" s="68">
        <f t="shared" si="18"/>
        <v>0</v>
      </c>
      <c r="AE41" s="66">
        <v>37885000</v>
      </c>
      <c r="AF41" s="77">
        <v>148671000</v>
      </c>
      <c r="AG41" s="68">
        <f t="shared" si="19"/>
        <v>0.25482441094766295</v>
      </c>
    </row>
    <row r="42" spans="1:33" s="10" customFormat="1" ht="12.75" customHeight="1">
      <c r="A42" s="17"/>
      <c r="B42" s="18" t="s">
        <v>149</v>
      </c>
      <c r="C42" s="51" t="s">
        <v>150</v>
      </c>
      <c r="D42" s="66">
        <v>63339577</v>
      </c>
      <c r="E42" s="77">
        <v>110563577</v>
      </c>
      <c r="F42" s="103">
        <f t="shared" si="10"/>
        <v>0.5728792312860862</v>
      </c>
      <c r="G42" s="66">
        <v>17874705</v>
      </c>
      <c r="H42" s="77">
        <v>47118038</v>
      </c>
      <c r="I42" s="68">
        <f t="shared" si="11"/>
        <v>0.3793601295537815</v>
      </c>
      <c r="J42" s="66">
        <v>17874705</v>
      </c>
      <c r="K42" s="77">
        <v>47118038</v>
      </c>
      <c r="L42" s="68">
        <f t="shared" si="12"/>
        <v>0.3793601295537815</v>
      </c>
      <c r="M42" s="66">
        <v>17874705</v>
      </c>
      <c r="N42" s="77">
        <v>63339577</v>
      </c>
      <c r="O42" s="68">
        <f t="shared" si="13"/>
        <v>0.2822043633161617</v>
      </c>
      <c r="P42" s="66">
        <v>0</v>
      </c>
      <c r="Q42" s="77">
        <v>55966522</v>
      </c>
      <c r="R42" s="68">
        <f t="shared" si="14"/>
        <v>0</v>
      </c>
      <c r="S42" s="66">
        <v>0</v>
      </c>
      <c r="T42" s="77">
        <v>55966522</v>
      </c>
      <c r="U42" s="68">
        <f t="shared" si="15"/>
        <v>0</v>
      </c>
      <c r="V42" s="66">
        <v>0</v>
      </c>
      <c r="W42" s="77">
        <v>0</v>
      </c>
      <c r="X42" s="68">
        <f t="shared" si="16"/>
        <v>0</v>
      </c>
      <c r="Y42" s="66">
        <v>54091522</v>
      </c>
      <c r="Z42" s="77">
        <v>55966522</v>
      </c>
      <c r="AA42" s="68">
        <f t="shared" si="17"/>
        <v>0.9664978288270263</v>
      </c>
      <c r="AB42" s="66">
        <v>0</v>
      </c>
      <c r="AC42" s="77">
        <v>0</v>
      </c>
      <c r="AD42" s="68">
        <f t="shared" si="18"/>
        <v>0</v>
      </c>
      <c r="AE42" s="66">
        <v>0</v>
      </c>
      <c r="AF42" s="77">
        <v>47118038</v>
      </c>
      <c r="AG42" s="68">
        <f t="shared" si="19"/>
        <v>0</v>
      </c>
    </row>
    <row r="43" spans="1:33" s="10" customFormat="1" ht="12.75" customHeight="1">
      <c r="A43" s="17"/>
      <c r="B43" s="18" t="s">
        <v>151</v>
      </c>
      <c r="C43" s="51" t="s">
        <v>152</v>
      </c>
      <c r="D43" s="66">
        <v>31617869</v>
      </c>
      <c r="E43" s="77">
        <v>69435705</v>
      </c>
      <c r="F43" s="103">
        <f t="shared" si="10"/>
        <v>0.4553546190681005</v>
      </c>
      <c r="G43" s="66">
        <v>19128396</v>
      </c>
      <c r="H43" s="77">
        <v>68223522</v>
      </c>
      <c r="I43" s="68">
        <f t="shared" si="11"/>
        <v>0.280378312922631</v>
      </c>
      <c r="J43" s="66">
        <v>19128396</v>
      </c>
      <c r="K43" s="77">
        <v>63023522</v>
      </c>
      <c r="L43" s="68">
        <f t="shared" si="12"/>
        <v>0.3035120125466806</v>
      </c>
      <c r="M43" s="66">
        <v>19128396</v>
      </c>
      <c r="N43" s="77">
        <v>31617869</v>
      </c>
      <c r="O43" s="68">
        <f t="shared" si="13"/>
        <v>0.6049868825757991</v>
      </c>
      <c r="P43" s="66">
        <v>0</v>
      </c>
      <c r="Q43" s="77">
        <v>0</v>
      </c>
      <c r="R43" s="68">
        <f t="shared" si="14"/>
        <v>0</v>
      </c>
      <c r="S43" s="66">
        <v>0</v>
      </c>
      <c r="T43" s="77">
        <v>0</v>
      </c>
      <c r="U43" s="68">
        <f t="shared" si="15"/>
        <v>0</v>
      </c>
      <c r="V43" s="66">
        <v>0</v>
      </c>
      <c r="W43" s="77">
        <v>0</v>
      </c>
      <c r="X43" s="68">
        <f t="shared" si="16"/>
        <v>0</v>
      </c>
      <c r="Y43" s="66">
        <v>0</v>
      </c>
      <c r="Z43" s="77">
        <v>0</v>
      </c>
      <c r="AA43" s="68">
        <f t="shared" si="17"/>
        <v>0</v>
      </c>
      <c r="AB43" s="66">
        <v>0</v>
      </c>
      <c r="AC43" s="77">
        <v>5800000</v>
      </c>
      <c r="AD43" s="68">
        <f t="shared" si="18"/>
        <v>0</v>
      </c>
      <c r="AE43" s="66">
        <v>0</v>
      </c>
      <c r="AF43" s="77">
        <v>68223522</v>
      </c>
      <c r="AG43" s="68">
        <f t="shared" si="19"/>
        <v>0</v>
      </c>
    </row>
    <row r="44" spans="1:33" s="10" customFormat="1" ht="12.75" customHeight="1">
      <c r="A44" s="17"/>
      <c r="B44" s="18" t="s">
        <v>153</v>
      </c>
      <c r="C44" s="51" t="s">
        <v>154</v>
      </c>
      <c r="D44" s="66">
        <v>120206715</v>
      </c>
      <c r="E44" s="77">
        <v>187708715</v>
      </c>
      <c r="F44" s="103">
        <f t="shared" si="10"/>
        <v>0.640389632415309</v>
      </c>
      <c r="G44" s="66">
        <v>48535000</v>
      </c>
      <c r="H44" s="77">
        <v>143577000</v>
      </c>
      <c r="I44" s="68">
        <f t="shared" si="11"/>
        <v>0.33804160833559693</v>
      </c>
      <c r="J44" s="66">
        <v>48535000</v>
      </c>
      <c r="K44" s="77">
        <v>121883000</v>
      </c>
      <c r="L44" s="68">
        <f t="shared" si="12"/>
        <v>0.39820975853892665</v>
      </c>
      <c r="M44" s="66">
        <v>48535000</v>
      </c>
      <c r="N44" s="77">
        <v>120206715</v>
      </c>
      <c r="O44" s="68">
        <f t="shared" si="13"/>
        <v>0.40376280143750704</v>
      </c>
      <c r="P44" s="66">
        <v>21738566</v>
      </c>
      <c r="Q44" s="77">
        <v>44081266</v>
      </c>
      <c r="R44" s="68">
        <f t="shared" si="14"/>
        <v>0.4931474971703399</v>
      </c>
      <c r="S44" s="66">
        <v>0</v>
      </c>
      <c r="T44" s="77">
        <v>44081266</v>
      </c>
      <c r="U44" s="68">
        <f t="shared" si="15"/>
        <v>0</v>
      </c>
      <c r="V44" s="66">
        <v>0</v>
      </c>
      <c r="W44" s="77">
        <v>175419000</v>
      </c>
      <c r="X44" s="68">
        <f t="shared" si="16"/>
        <v>0</v>
      </c>
      <c r="Y44" s="66">
        <v>24842700</v>
      </c>
      <c r="Z44" s="77">
        <v>44081266</v>
      </c>
      <c r="AA44" s="68">
        <f t="shared" si="17"/>
        <v>0.5635659375118672</v>
      </c>
      <c r="AB44" s="66">
        <v>22065000</v>
      </c>
      <c r="AC44" s="77">
        <v>25552517</v>
      </c>
      <c r="AD44" s="68">
        <f t="shared" si="18"/>
        <v>0.8635157154968335</v>
      </c>
      <c r="AE44" s="66">
        <v>24961000</v>
      </c>
      <c r="AF44" s="77">
        <v>143577000</v>
      </c>
      <c r="AG44" s="68">
        <f t="shared" si="19"/>
        <v>0.17385096498742836</v>
      </c>
    </row>
    <row r="45" spans="1:33" s="10" customFormat="1" ht="12.75" customHeight="1">
      <c r="A45" s="17"/>
      <c r="B45" s="18" t="s">
        <v>155</v>
      </c>
      <c r="C45" s="51" t="s">
        <v>156</v>
      </c>
      <c r="D45" s="66">
        <v>63843511</v>
      </c>
      <c r="E45" s="77">
        <v>153454559</v>
      </c>
      <c r="F45" s="103">
        <f t="shared" si="10"/>
        <v>0.41604180036123917</v>
      </c>
      <c r="G45" s="66">
        <v>41159160</v>
      </c>
      <c r="H45" s="77">
        <v>121828000</v>
      </c>
      <c r="I45" s="68">
        <f t="shared" si="11"/>
        <v>0.337846472075385</v>
      </c>
      <c r="J45" s="66">
        <v>41159160</v>
      </c>
      <c r="K45" s="77">
        <v>104524900</v>
      </c>
      <c r="L45" s="68">
        <f t="shared" si="12"/>
        <v>0.39377373238338426</v>
      </c>
      <c r="M45" s="66">
        <v>41159160</v>
      </c>
      <c r="N45" s="77">
        <v>63843511</v>
      </c>
      <c r="O45" s="68">
        <f t="shared" si="13"/>
        <v>0.6446882283776655</v>
      </c>
      <c r="P45" s="66">
        <v>17226500</v>
      </c>
      <c r="Q45" s="77">
        <v>39173400</v>
      </c>
      <c r="R45" s="68">
        <f t="shared" si="14"/>
        <v>0.43974993235205523</v>
      </c>
      <c r="S45" s="66">
        <v>0</v>
      </c>
      <c r="T45" s="77">
        <v>39173400</v>
      </c>
      <c r="U45" s="68">
        <f t="shared" si="15"/>
        <v>0</v>
      </c>
      <c r="V45" s="66">
        <v>0</v>
      </c>
      <c r="W45" s="77">
        <v>163138795</v>
      </c>
      <c r="X45" s="68">
        <f t="shared" si="16"/>
        <v>0</v>
      </c>
      <c r="Y45" s="66">
        <v>25984995</v>
      </c>
      <c r="Z45" s="77">
        <v>39173400</v>
      </c>
      <c r="AA45" s="68">
        <f t="shared" si="17"/>
        <v>0.6633326440901224</v>
      </c>
      <c r="AB45" s="66">
        <v>11526720</v>
      </c>
      <c r="AC45" s="77">
        <v>30726156</v>
      </c>
      <c r="AD45" s="68">
        <f t="shared" si="18"/>
        <v>0.3751435747445922</v>
      </c>
      <c r="AE45" s="66">
        <v>1123421</v>
      </c>
      <c r="AF45" s="77">
        <v>121828000</v>
      </c>
      <c r="AG45" s="68">
        <f t="shared" si="19"/>
        <v>0.00922136947171422</v>
      </c>
    </row>
    <row r="46" spans="1:33" s="10" customFormat="1" ht="12.75" customHeight="1">
      <c r="A46" s="17"/>
      <c r="B46" s="18" t="s">
        <v>157</v>
      </c>
      <c r="C46" s="51" t="s">
        <v>158</v>
      </c>
      <c r="D46" s="66">
        <v>124274415</v>
      </c>
      <c r="E46" s="77">
        <v>148234623</v>
      </c>
      <c r="F46" s="103">
        <f t="shared" si="10"/>
        <v>0.8383629443979494</v>
      </c>
      <c r="G46" s="66">
        <v>47116231</v>
      </c>
      <c r="H46" s="77">
        <v>119789688</v>
      </c>
      <c r="I46" s="68">
        <f t="shared" si="11"/>
        <v>0.3933245990255856</v>
      </c>
      <c r="J46" s="66">
        <v>47116231</v>
      </c>
      <c r="K46" s="77">
        <v>85128034</v>
      </c>
      <c r="L46" s="68">
        <f t="shared" si="12"/>
        <v>0.5534749105095038</v>
      </c>
      <c r="M46" s="66">
        <v>47116231</v>
      </c>
      <c r="N46" s="77">
        <v>124274415</v>
      </c>
      <c r="O46" s="68">
        <f t="shared" si="13"/>
        <v>0.3791305796933343</v>
      </c>
      <c r="P46" s="66">
        <v>11987951</v>
      </c>
      <c r="Q46" s="77">
        <v>35521707</v>
      </c>
      <c r="R46" s="68">
        <f t="shared" si="14"/>
        <v>0.3374824019577663</v>
      </c>
      <c r="S46" s="66">
        <v>7080000</v>
      </c>
      <c r="T46" s="77">
        <v>35521707</v>
      </c>
      <c r="U46" s="68">
        <f t="shared" si="15"/>
        <v>0.19931474576939673</v>
      </c>
      <c r="V46" s="66">
        <v>7080000</v>
      </c>
      <c r="W46" s="77">
        <v>196817719</v>
      </c>
      <c r="X46" s="68">
        <f t="shared" si="16"/>
        <v>0.03597237096320581</v>
      </c>
      <c r="Y46" s="66">
        <v>15811930</v>
      </c>
      <c r="Z46" s="77">
        <v>35521707</v>
      </c>
      <c r="AA46" s="68">
        <f t="shared" si="17"/>
        <v>0.44513429492563517</v>
      </c>
      <c r="AB46" s="66">
        <v>13181930</v>
      </c>
      <c r="AC46" s="77">
        <v>63212104</v>
      </c>
      <c r="AD46" s="68">
        <f t="shared" si="18"/>
        <v>0.2085349033786314</v>
      </c>
      <c r="AE46" s="66">
        <v>16403361</v>
      </c>
      <c r="AF46" s="77">
        <v>119789688</v>
      </c>
      <c r="AG46" s="68">
        <f t="shared" si="19"/>
        <v>0.1369346666968529</v>
      </c>
    </row>
    <row r="47" spans="1:33" s="10" customFormat="1" ht="12.75" customHeight="1">
      <c r="A47" s="17"/>
      <c r="B47" s="18" t="s">
        <v>159</v>
      </c>
      <c r="C47" s="51" t="s">
        <v>160</v>
      </c>
      <c r="D47" s="66">
        <v>7706</v>
      </c>
      <c r="E47" s="77">
        <v>7706</v>
      </c>
      <c r="F47" s="103">
        <f t="shared" si="10"/>
        <v>1</v>
      </c>
      <c r="G47" s="66">
        <v>0</v>
      </c>
      <c r="H47" s="77">
        <v>0</v>
      </c>
      <c r="I47" s="68">
        <f t="shared" si="11"/>
        <v>0</v>
      </c>
      <c r="J47" s="66">
        <v>0</v>
      </c>
      <c r="K47" s="77">
        <v>0</v>
      </c>
      <c r="L47" s="68">
        <f t="shared" si="12"/>
        <v>0</v>
      </c>
      <c r="M47" s="66">
        <v>0</v>
      </c>
      <c r="N47" s="77">
        <v>7706</v>
      </c>
      <c r="O47" s="68">
        <f t="shared" si="13"/>
        <v>0</v>
      </c>
      <c r="P47" s="66">
        <v>0</v>
      </c>
      <c r="Q47" s="77">
        <v>0</v>
      </c>
      <c r="R47" s="68">
        <f t="shared" si="14"/>
        <v>0</v>
      </c>
      <c r="S47" s="66">
        <v>0</v>
      </c>
      <c r="T47" s="77">
        <v>0</v>
      </c>
      <c r="U47" s="68">
        <f t="shared" si="15"/>
        <v>0</v>
      </c>
      <c r="V47" s="66">
        <v>0</v>
      </c>
      <c r="W47" s="77">
        <v>33911343</v>
      </c>
      <c r="X47" s="68">
        <f t="shared" si="16"/>
        <v>0</v>
      </c>
      <c r="Y47" s="66">
        <v>0</v>
      </c>
      <c r="Z47" s="77">
        <v>0</v>
      </c>
      <c r="AA47" s="68">
        <f t="shared" si="17"/>
        <v>0</v>
      </c>
      <c r="AB47" s="66">
        <v>0</v>
      </c>
      <c r="AC47" s="77">
        <v>0</v>
      </c>
      <c r="AD47" s="68">
        <f t="shared" si="18"/>
        <v>0</v>
      </c>
      <c r="AE47" s="66">
        <v>17065075</v>
      </c>
      <c r="AF47" s="77">
        <v>0</v>
      </c>
      <c r="AG47" s="68">
        <f t="shared" si="19"/>
        <v>0</v>
      </c>
    </row>
    <row r="48" spans="1:33" s="10" customFormat="1" ht="12.75" customHeight="1">
      <c r="A48" s="17"/>
      <c r="B48" s="18" t="s">
        <v>161</v>
      </c>
      <c r="C48" s="51" t="s">
        <v>162</v>
      </c>
      <c r="D48" s="66">
        <v>61777787</v>
      </c>
      <c r="E48" s="77">
        <v>161556787</v>
      </c>
      <c r="F48" s="103">
        <f t="shared" si="10"/>
        <v>0.382390539866332</v>
      </c>
      <c r="G48" s="66">
        <v>57546119</v>
      </c>
      <c r="H48" s="77">
        <v>102280315</v>
      </c>
      <c r="I48" s="68">
        <f t="shared" si="11"/>
        <v>0.5626314213052629</v>
      </c>
      <c r="J48" s="66">
        <v>57546119</v>
      </c>
      <c r="K48" s="77">
        <v>101797537</v>
      </c>
      <c r="L48" s="68">
        <f t="shared" si="12"/>
        <v>0.5652997184008489</v>
      </c>
      <c r="M48" s="66">
        <v>57546119</v>
      </c>
      <c r="N48" s="77">
        <v>61777787</v>
      </c>
      <c r="O48" s="68">
        <f t="shared" si="13"/>
        <v>0.9315017872038699</v>
      </c>
      <c r="P48" s="66">
        <v>0</v>
      </c>
      <c r="Q48" s="77">
        <v>0</v>
      </c>
      <c r="R48" s="68">
        <f t="shared" si="14"/>
        <v>0</v>
      </c>
      <c r="S48" s="66">
        <v>0</v>
      </c>
      <c r="T48" s="77">
        <v>0</v>
      </c>
      <c r="U48" s="68">
        <f t="shared" si="15"/>
        <v>0</v>
      </c>
      <c r="V48" s="66">
        <v>0</v>
      </c>
      <c r="W48" s="77">
        <v>59276000</v>
      </c>
      <c r="X48" s="68">
        <f t="shared" si="16"/>
        <v>0</v>
      </c>
      <c r="Y48" s="66">
        <v>0</v>
      </c>
      <c r="Z48" s="77">
        <v>0</v>
      </c>
      <c r="AA48" s="68">
        <f t="shared" si="17"/>
        <v>0</v>
      </c>
      <c r="AB48" s="66">
        <v>0</v>
      </c>
      <c r="AC48" s="77">
        <v>0</v>
      </c>
      <c r="AD48" s="68">
        <f t="shared" si="18"/>
        <v>0</v>
      </c>
      <c r="AE48" s="66">
        <v>0</v>
      </c>
      <c r="AF48" s="77">
        <v>102280315</v>
      </c>
      <c r="AG48" s="68">
        <f t="shared" si="19"/>
        <v>0</v>
      </c>
    </row>
    <row r="49" spans="1:33" s="10" customFormat="1" ht="12.75" customHeight="1">
      <c r="A49" s="17"/>
      <c r="B49" s="18" t="s">
        <v>163</v>
      </c>
      <c r="C49" s="51" t="s">
        <v>164</v>
      </c>
      <c r="D49" s="66">
        <v>25731207</v>
      </c>
      <c r="E49" s="77">
        <v>88058207</v>
      </c>
      <c r="F49" s="103">
        <f t="shared" si="10"/>
        <v>0.29220680134902133</v>
      </c>
      <c r="G49" s="66">
        <v>24079621</v>
      </c>
      <c r="H49" s="77">
        <v>65280589</v>
      </c>
      <c r="I49" s="68">
        <f t="shared" si="11"/>
        <v>0.36886341512635556</v>
      </c>
      <c r="J49" s="66">
        <v>24079621</v>
      </c>
      <c r="K49" s="77">
        <v>65280589</v>
      </c>
      <c r="L49" s="68">
        <f t="shared" si="12"/>
        <v>0.36886341512635556</v>
      </c>
      <c r="M49" s="66">
        <v>24079621</v>
      </c>
      <c r="N49" s="77">
        <v>25731207</v>
      </c>
      <c r="O49" s="68">
        <f t="shared" si="13"/>
        <v>0.93581389322312</v>
      </c>
      <c r="P49" s="66">
        <v>7473616</v>
      </c>
      <c r="Q49" s="77">
        <v>24226616</v>
      </c>
      <c r="R49" s="68">
        <f t="shared" si="14"/>
        <v>0.308487821823733</v>
      </c>
      <c r="S49" s="66">
        <v>0</v>
      </c>
      <c r="T49" s="77">
        <v>24226616</v>
      </c>
      <c r="U49" s="68">
        <f t="shared" si="15"/>
        <v>0</v>
      </c>
      <c r="V49" s="66">
        <v>0</v>
      </c>
      <c r="W49" s="77">
        <v>60970470</v>
      </c>
      <c r="X49" s="68">
        <f t="shared" si="16"/>
        <v>0</v>
      </c>
      <c r="Y49" s="66">
        <v>16753000</v>
      </c>
      <c r="Z49" s="77">
        <v>24226616</v>
      </c>
      <c r="AA49" s="68">
        <f t="shared" si="17"/>
        <v>0.691512178176267</v>
      </c>
      <c r="AB49" s="66">
        <v>120000</v>
      </c>
      <c r="AC49" s="77">
        <v>510099</v>
      </c>
      <c r="AD49" s="68">
        <f t="shared" si="18"/>
        <v>0.23524845177112677</v>
      </c>
      <c r="AE49" s="66">
        <v>36815032</v>
      </c>
      <c r="AF49" s="77">
        <v>65280589</v>
      </c>
      <c r="AG49" s="68">
        <f t="shared" si="19"/>
        <v>0.5639506714622321</v>
      </c>
    </row>
    <row r="50" spans="1:33" s="10" customFormat="1" ht="12.75" customHeight="1">
      <c r="A50" s="17"/>
      <c r="B50" s="18" t="s">
        <v>165</v>
      </c>
      <c r="C50" s="51" t="s">
        <v>166</v>
      </c>
      <c r="D50" s="66">
        <v>3255603</v>
      </c>
      <c r="E50" s="77">
        <v>90209953</v>
      </c>
      <c r="F50" s="103">
        <f t="shared" si="10"/>
        <v>0.036089177432561126</v>
      </c>
      <c r="G50" s="66">
        <v>47798393</v>
      </c>
      <c r="H50" s="77">
        <v>90209949</v>
      </c>
      <c r="I50" s="68">
        <f t="shared" si="11"/>
        <v>0.5298572222893064</v>
      </c>
      <c r="J50" s="66">
        <v>47798393</v>
      </c>
      <c r="K50" s="77">
        <v>90209949</v>
      </c>
      <c r="L50" s="68">
        <f t="shared" si="12"/>
        <v>0.5298572222893064</v>
      </c>
      <c r="M50" s="66">
        <v>47798393</v>
      </c>
      <c r="N50" s="77">
        <v>3255603</v>
      </c>
      <c r="O50" s="68">
        <f t="shared" si="13"/>
        <v>14.681886274217096</v>
      </c>
      <c r="P50" s="66">
        <v>0</v>
      </c>
      <c r="Q50" s="77">
        <v>34014650</v>
      </c>
      <c r="R50" s="68">
        <f t="shared" si="14"/>
        <v>0</v>
      </c>
      <c r="S50" s="66">
        <v>0</v>
      </c>
      <c r="T50" s="77">
        <v>34014650</v>
      </c>
      <c r="U50" s="68">
        <f t="shared" si="15"/>
        <v>0</v>
      </c>
      <c r="V50" s="66">
        <v>0</v>
      </c>
      <c r="W50" s="77">
        <v>0</v>
      </c>
      <c r="X50" s="68">
        <f t="shared" si="16"/>
        <v>0</v>
      </c>
      <c r="Y50" s="66">
        <v>26264650</v>
      </c>
      <c r="Z50" s="77">
        <v>34014650</v>
      </c>
      <c r="AA50" s="68">
        <f t="shared" si="17"/>
        <v>0.7721569970586203</v>
      </c>
      <c r="AB50" s="66">
        <v>0</v>
      </c>
      <c r="AC50" s="77">
        <v>60000</v>
      </c>
      <c r="AD50" s="68">
        <f t="shared" si="18"/>
        <v>0</v>
      </c>
      <c r="AE50" s="66">
        <v>0</v>
      </c>
      <c r="AF50" s="77">
        <v>90209949</v>
      </c>
      <c r="AG50" s="68">
        <f t="shared" si="19"/>
        <v>0</v>
      </c>
    </row>
    <row r="51" spans="1:33" s="10" customFormat="1" ht="12.75" customHeight="1">
      <c r="A51" s="17"/>
      <c r="B51" s="18" t="s">
        <v>167</v>
      </c>
      <c r="C51" s="51" t="s">
        <v>168</v>
      </c>
      <c r="D51" s="66">
        <v>17489246</v>
      </c>
      <c r="E51" s="77">
        <v>90823255</v>
      </c>
      <c r="F51" s="103">
        <f t="shared" si="10"/>
        <v>0.19256352351608627</v>
      </c>
      <c r="G51" s="66">
        <v>37524327</v>
      </c>
      <c r="H51" s="77">
        <v>90823255</v>
      </c>
      <c r="I51" s="68">
        <f t="shared" si="11"/>
        <v>0.41315769843307204</v>
      </c>
      <c r="J51" s="66">
        <v>37524327</v>
      </c>
      <c r="K51" s="77">
        <v>90823255</v>
      </c>
      <c r="L51" s="68">
        <f t="shared" si="12"/>
        <v>0.41315769843307204</v>
      </c>
      <c r="M51" s="66">
        <v>37524327</v>
      </c>
      <c r="N51" s="77">
        <v>17489246</v>
      </c>
      <c r="O51" s="68">
        <f t="shared" si="13"/>
        <v>2.1455657379397604</v>
      </c>
      <c r="P51" s="66">
        <v>0</v>
      </c>
      <c r="Q51" s="77">
        <v>47480647</v>
      </c>
      <c r="R51" s="68">
        <f t="shared" si="14"/>
        <v>0</v>
      </c>
      <c r="S51" s="66">
        <v>0</v>
      </c>
      <c r="T51" s="77">
        <v>47480647</v>
      </c>
      <c r="U51" s="68">
        <f t="shared" si="15"/>
        <v>0</v>
      </c>
      <c r="V51" s="66">
        <v>0</v>
      </c>
      <c r="W51" s="77">
        <v>0</v>
      </c>
      <c r="X51" s="68">
        <f t="shared" si="16"/>
        <v>0</v>
      </c>
      <c r="Y51" s="66">
        <v>33804045</v>
      </c>
      <c r="Z51" s="77">
        <v>47480647</v>
      </c>
      <c r="AA51" s="68">
        <f t="shared" si="17"/>
        <v>0.7119541778779889</v>
      </c>
      <c r="AB51" s="66">
        <v>0</v>
      </c>
      <c r="AC51" s="77">
        <v>760000</v>
      </c>
      <c r="AD51" s="68">
        <f t="shared" si="18"/>
        <v>0</v>
      </c>
      <c r="AE51" s="66">
        <v>0</v>
      </c>
      <c r="AF51" s="77">
        <v>90823255</v>
      </c>
      <c r="AG51" s="68">
        <f t="shared" si="19"/>
        <v>0</v>
      </c>
    </row>
    <row r="52" spans="1:33" s="10" customFormat="1" ht="12.75" customHeight="1">
      <c r="A52" s="17"/>
      <c r="B52" s="18" t="s">
        <v>169</v>
      </c>
      <c r="C52" s="51" t="s">
        <v>170</v>
      </c>
      <c r="D52" s="66">
        <v>442691048</v>
      </c>
      <c r="E52" s="77">
        <v>630574009</v>
      </c>
      <c r="F52" s="103">
        <f aca="true" t="shared" si="20" ref="F52:F83">IF($E52=0,0,($N52/$E52))</f>
        <v>0.7020445525530692</v>
      </c>
      <c r="G52" s="66">
        <v>222782923</v>
      </c>
      <c r="H52" s="77">
        <v>623641921</v>
      </c>
      <c r="I52" s="68">
        <f aca="true" t="shared" si="21" ref="I52:I83">IF($AF52=0,0,($M52/$AF52))</f>
        <v>0.3572289089270508</v>
      </c>
      <c r="J52" s="66">
        <v>222782923</v>
      </c>
      <c r="K52" s="77">
        <v>486321767</v>
      </c>
      <c r="L52" s="68">
        <f aca="true" t="shared" si="22" ref="L52:L83">IF($K52=0,0,($M52/$K52))</f>
        <v>0.45809778240915133</v>
      </c>
      <c r="M52" s="66">
        <v>222782923</v>
      </c>
      <c r="N52" s="77">
        <v>442691048</v>
      </c>
      <c r="O52" s="68">
        <f aca="true" t="shared" si="23" ref="O52:O83">IF($N52=0,0,($M52/$N52))</f>
        <v>0.5032469574582408</v>
      </c>
      <c r="P52" s="66">
        <v>26751822</v>
      </c>
      <c r="Q52" s="77">
        <v>115862000</v>
      </c>
      <c r="R52" s="68">
        <f aca="true" t="shared" si="24" ref="R52:R83">IF($T52=0,0,($P52/$T52))</f>
        <v>0.23089383922252335</v>
      </c>
      <c r="S52" s="66">
        <v>20000000</v>
      </c>
      <c r="T52" s="77">
        <v>115862000</v>
      </c>
      <c r="U52" s="68">
        <f aca="true" t="shared" si="25" ref="U52:U83">IF($T52=0,0,($V52/$T52))</f>
        <v>0.1726191503685419</v>
      </c>
      <c r="V52" s="66">
        <v>20000000</v>
      </c>
      <c r="W52" s="77">
        <v>871444</v>
      </c>
      <c r="X52" s="68">
        <f aca="true" t="shared" si="26" ref="X52:X83">IF($W52=0,0,($V52/$W52))</f>
        <v>22.950413336944198</v>
      </c>
      <c r="Y52" s="66">
        <v>107948551</v>
      </c>
      <c r="Z52" s="77">
        <v>115862000</v>
      </c>
      <c r="AA52" s="68">
        <f aca="true" t="shared" si="27" ref="AA52:AA83">IF($Z52=0,0,($Y52/$Z52))</f>
        <v>0.9316993578567606</v>
      </c>
      <c r="AB52" s="66">
        <v>138825</v>
      </c>
      <c r="AC52" s="77">
        <v>248940864</v>
      </c>
      <c r="AD52" s="68">
        <f aca="true" t="shared" si="28" ref="AD52:AD83">IF($AC52=0,0,($AB52/$AC52))</f>
        <v>0.0005576625619809852</v>
      </c>
      <c r="AE52" s="66">
        <v>186722</v>
      </c>
      <c r="AF52" s="77">
        <v>623641921</v>
      </c>
      <c r="AG52" s="68">
        <f aca="true" t="shared" si="29" ref="AG52:AG83">IF($AF52=0,0,($AE52/$AF52))</f>
        <v>0.00029940578673831646</v>
      </c>
    </row>
    <row r="53" spans="1:33" s="10" customFormat="1" ht="12.75" customHeight="1">
      <c r="A53" s="17"/>
      <c r="B53" s="18" t="s">
        <v>171</v>
      </c>
      <c r="C53" s="51" t="s">
        <v>172</v>
      </c>
      <c r="D53" s="66">
        <v>79145</v>
      </c>
      <c r="E53" s="77">
        <v>261760</v>
      </c>
      <c r="F53" s="103">
        <f t="shared" si="20"/>
        <v>0.3023571210268949</v>
      </c>
      <c r="G53" s="66">
        <v>65071</v>
      </c>
      <c r="H53" s="77">
        <v>170914</v>
      </c>
      <c r="I53" s="68">
        <f t="shared" si="21"/>
        <v>0.3807236387890986</v>
      </c>
      <c r="J53" s="66">
        <v>65071</v>
      </c>
      <c r="K53" s="77">
        <v>131655</v>
      </c>
      <c r="L53" s="68">
        <f t="shared" si="22"/>
        <v>0.494253921233527</v>
      </c>
      <c r="M53" s="66">
        <v>65071</v>
      </c>
      <c r="N53" s="77">
        <v>79145</v>
      </c>
      <c r="O53" s="68">
        <f t="shared" si="23"/>
        <v>0.8221744898603829</v>
      </c>
      <c r="P53" s="66">
        <v>32862000</v>
      </c>
      <c r="Q53" s="77">
        <v>123713129</v>
      </c>
      <c r="R53" s="68">
        <f t="shared" si="24"/>
        <v>0.2656306591356201</v>
      </c>
      <c r="S53" s="66">
        <v>13000000</v>
      </c>
      <c r="T53" s="77">
        <v>123713129</v>
      </c>
      <c r="U53" s="68">
        <f t="shared" si="25"/>
        <v>0.1050818139116019</v>
      </c>
      <c r="V53" s="66">
        <v>13000000</v>
      </c>
      <c r="W53" s="77">
        <v>234644</v>
      </c>
      <c r="X53" s="68">
        <f t="shared" si="26"/>
        <v>55.40307870646596</v>
      </c>
      <c r="Y53" s="66">
        <v>118560763</v>
      </c>
      <c r="Z53" s="77">
        <v>123713129</v>
      </c>
      <c r="AA53" s="68">
        <f t="shared" si="27"/>
        <v>0.9583523103679643</v>
      </c>
      <c r="AB53" s="66">
        <v>4716</v>
      </c>
      <c r="AC53" s="77">
        <v>43331</v>
      </c>
      <c r="AD53" s="68">
        <f t="shared" si="28"/>
        <v>0.10883662966467425</v>
      </c>
      <c r="AE53" s="66">
        <v>10852</v>
      </c>
      <c r="AF53" s="77">
        <v>170914</v>
      </c>
      <c r="AG53" s="68">
        <f t="shared" si="29"/>
        <v>0.06349392091929275</v>
      </c>
    </row>
    <row r="54" spans="1:33" s="10" customFormat="1" ht="12.75" customHeight="1">
      <c r="A54" s="17"/>
      <c r="B54" s="18" t="s">
        <v>173</v>
      </c>
      <c r="C54" s="51" t="s">
        <v>174</v>
      </c>
      <c r="D54" s="66">
        <v>39098506</v>
      </c>
      <c r="E54" s="77">
        <v>41172036</v>
      </c>
      <c r="F54" s="103">
        <f t="shared" si="20"/>
        <v>0.949637418951057</v>
      </c>
      <c r="G54" s="66">
        <v>32140076</v>
      </c>
      <c r="H54" s="77">
        <v>78738284</v>
      </c>
      <c r="I54" s="68">
        <f t="shared" si="21"/>
        <v>0.4081886773148371</v>
      </c>
      <c r="J54" s="66">
        <v>32140076</v>
      </c>
      <c r="K54" s="77">
        <v>78738284</v>
      </c>
      <c r="L54" s="68">
        <f t="shared" si="22"/>
        <v>0.4081886773148371</v>
      </c>
      <c r="M54" s="66">
        <v>32140076</v>
      </c>
      <c r="N54" s="77">
        <v>39098506</v>
      </c>
      <c r="O54" s="68">
        <f t="shared" si="23"/>
        <v>0.8220282381122184</v>
      </c>
      <c r="P54" s="66">
        <v>0</v>
      </c>
      <c r="Q54" s="77">
        <v>67104490</v>
      </c>
      <c r="R54" s="68">
        <f t="shared" si="24"/>
        <v>0</v>
      </c>
      <c r="S54" s="66">
        <v>0</v>
      </c>
      <c r="T54" s="77">
        <v>67104490</v>
      </c>
      <c r="U54" s="68">
        <f t="shared" si="25"/>
        <v>0</v>
      </c>
      <c r="V54" s="66">
        <v>0</v>
      </c>
      <c r="W54" s="77">
        <v>436237000</v>
      </c>
      <c r="X54" s="68">
        <f t="shared" si="26"/>
        <v>0</v>
      </c>
      <c r="Y54" s="66">
        <v>54807000</v>
      </c>
      <c r="Z54" s="77">
        <v>67104490</v>
      </c>
      <c r="AA54" s="68">
        <f t="shared" si="27"/>
        <v>0.8167411748453792</v>
      </c>
      <c r="AB54" s="66">
        <v>0</v>
      </c>
      <c r="AC54" s="77">
        <v>2615000</v>
      </c>
      <c r="AD54" s="68">
        <f t="shared" si="28"/>
        <v>0</v>
      </c>
      <c r="AE54" s="66">
        <v>26445000</v>
      </c>
      <c r="AF54" s="77">
        <v>78738284</v>
      </c>
      <c r="AG54" s="68">
        <f t="shared" si="29"/>
        <v>0.33585949117204533</v>
      </c>
    </row>
    <row r="55" spans="1:33" s="10" customFormat="1" ht="12.75" customHeight="1">
      <c r="A55" s="17"/>
      <c r="B55" s="18" t="s">
        <v>175</v>
      </c>
      <c r="C55" s="51" t="s">
        <v>176</v>
      </c>
      <c r="D55" s="66">
        <v>0</v>
      </c>
      <c r="E55" s="77">
        <v>0</v>
      </c>
      <c r="F55" s="103">
        <f t="shared" si="20"/>
        <v>0</v>
      </c>
      <c r="G55" s="66">
        <v>0</v>
      </c>
      <c r="H55" s="77">
        <v>0</v>
      </c>
      <c r="I55" s="68">
        <f t="shared" si="21"/>
        <v>0</v>
      </c>
      <c r="J55" s="66">
        <v>0</v>
      </c>
      <c r="K55" s="77">
        <v>0</v>
      </c>
      <c r="L55" s="68">
        <f t="shared" si="22"/>
        <v>0</v>
      </c>
      <c r="M55" s="66">
        <v>0</v>
      </c>
      <c r="N55" s="77">
        <v>0</v>
      </c>
      <c r="O55" s="68">
        <f t="shared" si="23"/>
        <v>0</v>
      </c>
      <c r="P55" s="66">
        <v>0</v>
      </c>
      <c r="Q55" s="77">
        <v>251116269</v>
      </c>
      <c r="R55" s="68">
        <f t="shared" si="24"/>
        <v>0</v>
      </c>
      <c r="S55" s="66">
        <v>0</v>
      </c>
      <c r="T55" s="77">
        <v>251116269</v>
      </c>
      <c r="U55" s="68">
        <f t="shared" si="25"/>
        <v>0</v>
      </c>
      <c r="V55" s="66">
        <v>0</v>
      </c>
      <c r="W55" s="77">
        <v>0</v>
      </c>
      <c r="X55" s="68">
        <f t="shared" si="26"/>
        <v>0</v>
      </c>
      <c r="Y55" s="66">
        <v>214920579</v>
      </c>
      <c r="Z55" s="77">
        <v>251116269</v>
      </c>
      <c r="AA55" s="68">
        <f t="shared" si="27"/>
        <v>0.8558608323381868</v>
      </c>
      <c r="AB55" s="66">
        <v>0</v>
      </c>
      <c r="AC55" s="77">
        <v>0</v>
      </c>
      <c r="AD55" s="68">
        <f t="shared" si="28"/>
        <v>0</v>
      </c>
      <c r="AE55" s="66">
        <v>0</v>
      </c>
      <c r="AF55" s="77">
        <v>0</v>
      </c>
      <c r="AG55" s="68">
        <f t="shared" si="29"/>
        <v>0</v>
      </c>
    </row>
    <row r="56" spans="1:33" s="10" customFormat="1" ht="12.75" customHeight="1">
      <c r="A56" s="17"/>
      <c r="B56" s="18" t="s">
        <v>177</v>
      </c>
      <c r="C56" s="51" t="s">
        <v>178</v>
      </c>
      <c r="D56" s="66">
        <v>37614177</v>
      </c>
      <c r="E56" s="77">
        <v>96402177</v>
      </c>
      <c r="F56" s="103">
        <f t="shared" si="20"/>
        <v>0.39017974666692434</v>
      </c>
      <c r="G56" s="66">
        <v>22500879</v>
      </c>
      <c r="H56" s="77">
        <v>59488428</v>
      </c>
      <c r="I56" s="68">
        <f t="shared" si="21"/>
        <v>0.3782395964472284</v>
      </c>
      <c r="J56" s="66">
        <v>22500879</v>
      </c>
      <c r="K56" s="77">
        <v>59488428</v>
      </c>
      <c r="L56" s="68">
        <f t="shared" si="22"/>
        <v>0.3782395964472284</v>
      </c>
      <c r="M56" s="66">
        <v>22500879</v>
      </c>
      <c r="N56" s="77">
        <v>37614177</v>
      </c>
      <c r="O56" s="68">
        <f t="shared" si="23"/>
        <v>0.5982020821564167</v>
      </c>
      <c r="P56" s="66">
        <v>0</v>
      </c>
      <c r="Q56" s="77">
        <v>35732000</v>
      </c>
      <c r="R56" s="68">
        <f t="shared" si="24"/>
        <v>0</v>
      </c>
      <c r="S56" s="66">
        <v>0</v>
      </c>
      <c r="T56" s="77">
        <v>35732000</v>
      </c>
      <c r="U56" s="68">
        <f t="shared" si="25"/>
        <v>0</v>
      </c>
      <c r="V56" s="66">
        <v>0</v>
      </c>
      <c r="W56" s="77">
        <v>14265685</v>
      </c>
      <c r="X56" s="68">
        <f t="shared" si="26"/>
        <v>0</v>
      </c>
      <c r="Y56" s="66">
        <v>31905440</v>
      </c>
      <c r="Z56" s="77">
        <v>35732000</v>
      </c>
      <c r="AA56" s="68">
        <f t="shared" si="27"/>
        <v>0.892909436919288</v>
      </c>
      <c r="AB56" s="66">
        <v>7414990</v>
      </c>
      <c r="AC56" s="77">
        <v>89464</v>
      </c>
      <c r="AD56" s="68">
        <f t="shared" si="28"/>
        <v>82.88238844674953</v>
      </c>
      <c r="AE56" s="66">
        <v>4728858</v>
      </c>
      <c r="AF56" s="77">
        <v>59488428</v>
      </c>
      <c r="AG56" s="68">
        <f t="shared" si="29"/>
        <v>0.07949206524670648</v>
      </c>
    </row>
    <row r="57" spans="1:33" s="10" customFormat="1" ht="12.75" customHeight="1">
      <c r="A57" s="17"/>
      <c r="B57" s="18" t="s">
        <v>179</v>
      </c>
      <c r="C57" s="51" t="s">
        <v>180</v>
      </c>
      <c r="D57" s="66">
        <v>40642318</v>
      </c>
      <c r="E57" s="77">
        <v>88876818</v>
      </c>
      <c r="F57" s="103">
        <f t="shared" si="20"/>
        <v>0.45728817609109274</v>
      </c>
      <c r="G57" s="66">
        <v>23692955</v>
      </c>
      <c r="H57" s="77">
        <v>88603675</v>
      </c>
      <c r="I57" s="68">
        <f t="shared" si="21"/>
        <v>0.2674037504652036</v>
      </c>
      <c r="J57" s="66">
        <v>23692955</v>
      </c>
      <c r="K57" s="77">
        <v>72207730</v>
      </c>
      <c r="L57" s="68">
        <f t="shared" si="22"/>
        <v>0.32812214149371544</v>
      </c>
      <c r="M57" s="66">
        <v>23692955</v>
      </c>
      <c r="N57" s="77">
        <v>40642318</v>
      </c>
      <c r="O57" s="68">
        <f t="shared" si="23"/>
        <v>0.5829626892836182</v>
      </c>
      <c r="P57" s="66">
        <v>1290000</v>
      </c>
      <c r="Q57" s="77">
        <v>19500000</v>
      </c>
      <c r="R57" s="68">
        <f t="shared" si="24"/>
        <v>0.06615384615384616</v>
      </c>
      <c r="S57" s="66">
        <v>0</v>
      </c>
      <c r="T57" s="77">
        <v>19500000</v>
      </c>
      <c r="U57" s="68">
        <f t="shared" si="25"/>
        <v>0</v>
      </c>
      <c r="V57" s="66">
        <v>0</v>
      </c>
      <c r="W57" s="77">
        <v>236497000</v>
      </c>
      <c r="X57" s="68">
        <f t="shared" si="26"/>
        <v>0</v>
      </c>
      <c r="Y57" s="66">
        <v>18398000</v>
      </c>
      <c r="Z57" s="77">
        <v>19500000</v>
      </c>
      <c r="AA57" s="68">
        <f t="shared" si="27"/>
        <v>0.9434871794871795</v>
      </c>
      <c r="AB57" s="66">
        <v>18000000</v>
      </c>
      <c r="AC57" s="77">
        <v>34054693</v>
      </c>
      <c r="AD57" s="68">
        <f t="shared" si="28"/>
        <v>0.5285615113311989</v>
      </c>
      <c r="AE57" s="66">
        <v>0</v>
      </c>
      <c r="AF57" s="77">
        <v>88603675</v>
      </c>
      <c r="AG57" s="68">
        <f t="shared" si="29"/>
        <v>0</v>
      </c>
    </row>
    <row r="58" spans="1:33" s="10" customFormat="1" ht="12.75" customHeight="1">
      <c r="A58" s="17"/>
      <c r="B58" s="18" t="s">
        <v>181</v>
      </c>
      <c r="C58" s="51" t="s">
        <v>182</v>
      </c>
      <c r="D58" s="66">
        <v>83481218</v>
      </c>
      <c r="E58" s="77">
        <v>165055218</v>
      </c>
      <c r="F58" s="103">
        <f t="shared" si="20"/>
        <v>0.5057775150131879</v>
      </c>
      <c r="G58" s="66">
        <v>50253652</v>
      </c>
      <c r="H58" s="77">
        <v>172055217</v>
      </c>
      <c r="I58" s="68">
        <f t="shared" si="21"/>
        <v>0.29207862961807196</v>
      </c>
      <c r="J58" s="66">
        <v>50253652</v>
      </c>
      <c r="K58" s="77">
        <v>129727489</v>
      </c>
      <c r="L58" s="68">
        <f t="shared" si="22"/>
        <v>0.38737859174935546</v>
      </c>
      <c r="M58" s="66">
        <v>50253652</v>
      </c>
      <c r="N58" s="77">
        <v>83481218</v>
      </c>
      <c r="O58" s="68">
        <f t="shared" si="23"/>
        <v>0.6019755485599168</v>
      </c>
      <c r="P58" s="66">
        <v>2100000</v>
      </c>
      <c r="Q58" s="77">
        <v>51490000</v>
      </c>
      <c r="R58" s="68">
        <f t="shared" si="24"/>
        <v>0.04078461837249951</v>
      </c>
      <c r="S58" s="66">
        <v>0</v>
      </c>
      <c r="T58" s="77">
        <v>51490000</v>
      </c>
      <c r="U58" s="68">
        <f t="shared" si="25"/>
        <v>0</v>
      </c>
      <c r="V58" s="66">
        <v>0</v>
      </c>
      <c r="W58" s="77">
        <v>383755090</v>
      </c>
      <c r="X58" s="68">
        <f t="shared" si="26"/>
        <v>0</v>
      </c>
      <c r="Y58" s="66">
        <v>49390000</v>
      </c>
      <c r="Z58" s="77">
        <v>51490000</v>
      </c>
      <c r="AA58" s="68">
        <f t="shared" si="27"/>
        <v>0.9592153816275005</v>
      </c>
      <c r="AB58" s="66">
        <v>24016257</v>
      </c>
      <c r="AC58" s="77">
        <v>54871771</v>
      </c>
      <c r="AD58" s="68">
        <f t="shared" si="28"/>
        <v>0.4376796404110959</v>
      </c>
      <c r="AE58" s="66">
        <v>20000000</v>
      </c>
      <c r="AF58" s="77">
        <v>172055217</v>
      </c>
      <c r="AG58" s="68">
        <f t="shared" si="29"/>
        <v>0.11624175278567694</v>
      </c>
    </row>
    <row r="59" spans="1:33" s="10" customFormat="1" ht="12.75" customHeight="1">
      <c r="A59" s="17"/>
      <c r="B59" s="18" t="s">
        <v>183</v>
      </c>
      <c r="C59" s="51" t="s">
        <v>184</v>
      </c>
      <c r="D59" s="66">
        <v>28348535</v>
      </c>
      <c r="E59" s="77">
        <v>76897808</v>
      </c>
      <c r="F59" s="103">
        <f t="shared" si="20"/>
        <v>0.36865205572569765</v>
      </c>
      <c r="G59" s="66">
        <v>39715330</v>
      </c>
      <c r="H59" s="77">
        <v>72614275</v>
      </c>
      <c r="I59" s="68">
        <f t="shared" si="21"/>
        <v>0.5469355715525632</v>
      </c>
      <c r="J59" s="66">
        <v>39715330</v>
      </c>
      <c r="K59" s="77">
        <v>72614275</v>
      </c>
      <c r="L59" s="68">
        <f t="shared" si="22"/>
        <v>0.5469355715525632</v>
      </c>
      <c r="M59" s="66">
        <v>39715330</v>
      </c>
      <c r="N59" s="77">
        <v>28348535</v>
      </c>
      <c r="O59" s="68">
        <f t="shared" si="23"/>
        <v>1.4009658700176217</v>
      </c>
      <c r="P59" s="66">
        <v>13282000</v>
      </c>
      <c r="Q59" s="77">
        <v>29350000</v>
      </c>
      <c r="R59" s="68">
        <f t="shared" si="24"/>
        <v>0.45253833049403747</v>
      </c>
      <c r="S59" s="66">
        <v>0</v>
      </c>
      <c r="T59" s="77">
        <v>29350000</v>
      </c>
      <c r="U59" s="68">
        <f t="shared" si="25"/>
        <v>0</v>
      </c>
      <c r="V59" s="66">
        <v>0</v>
      </c>
      <c r="W59" s="77">
        <v>32191000</v>
      </c>
      <c r="X59" s="68">
        <f t="shared" si="26"/>
        <v>0</v>
      </c>
      <c r="Y59" s="66">
        <v>28573000</v>
      </c>
      <c r="Z59" s="77">
        <v>29350000</v>
      </c>
      <c r="AA59" s="68">
        <f t="shared" si="27"/>
        <v>0.9735264054514481</v>
      </c>
      <c r="AB59" s="66">
        <v>19646000</v>
      </c>
      <c r="AC59" s="77">
        <v>3285984</v>
      </c>
      <c r="AD59" s="68">
        <f t="shared" si="28"/>
        <v>5.978726615832579</v>
      </c>
      <c r="AE59" s="66">
        <v>9445000</v>
      </c>
      <c r="AF59" s="77">
        <v>72614275</v>
      </c>
      <c r="AG59" s="68">
        <f t="shared" si="29"/>
        <v>0.1300708435083873</v>
      </c>
    </row>
    <row r="60" spans="1:33" s="10" customFormat="1" ht="12.75" customHeight="1">
      <c r="A60" s="17"/>
      <c r="B60" s="18" t="s">
        <v>185</v>
      </c>
      <c r="C60" s="51" t="s">
        <v>186</v>
      </c>
      <c r="D60" s="66">
        <v>13262085</v>
      </c>
      <c r="E60" s="77">
        <v>48789755</v>
      </c>
      <c r="F60" s="103">
        <f t="shared" si="20"/>
        <v>0.27182110260647957</v>
      </c>
      <c r="G60" s="66">
        <v>25177192</v>
      </c>
      <c r="H60" s="77">
        <v>48769259</v>
      </c>
      <c r="I60" s="68">
        <f t="shared" si="21"/>
        <v>0.5162512721384592</v>
      </c>
      <c r="J60" s="66">
        <v>25177192</v>
      </c>
      <c r="K60" s="77">
        <v>48769259</v>
      </c>
      <c r="L60" s="68">
        <f t="shared" si="22"/>
        <v>0.5162512721384592</v>
      </c>
      <c r="M60" s="66">
        <v>25177192</v>
      </c>
      <c r="N60" s="77">
        <v>13262085</v>
      </c>
      <c r="O60" s="68">
        <f t="shared" si="23"/>
        <v>1.89843391895015</v>
      </c>
      <c r="P60" s="66">
        <v>0</v>
      </c>
      <c r="Q60" s="77">
        <v>15597531</v>
      </c>
      <c r="R60" s="68">
        <f t="shared" si="24"/>
        <v>0</v>
      </c>
      <c r="S60" s="66">
        <v>0</v>
      </c>
      <c r="T60" s="77">
        <v>15597531</v>
      </c>
      <c r="U60" s="68">
        <f t="shared" si="25"/>
        <v>0</v>
      </c>
      <c r="V60" s="66">
        <v>0</v>
      </c>
      <c r="W60" s="77">
        <v>57251934</v>
      </c>
      <c r="X60" s="68">
        <f t="shared" si="26"/>
        <v>0</v>
      </c>
      <c r="Y60" s="66">
        <v>8725146</v>
      </c>
      <c r="Z60" s="77">
        <v>15597531</v>
      </c>
      <c r="AA60" s="68">
        <f t="shared" si="27"/>
        <v>0.5593927654319135</v>
      </c>
      <c r="AB60" s="66">
        <v>60000000</v>
      </c>
      <c r="AC60" s="77">
        <v>8833279</v>
      </c>
      <c r="AD60" s="68">
        <f t="shared" si="28"/>
        <v>6.792494610438547</v>
      </c>
      <c r="AE60" s="66">
        <v>30000000</v>
      </c>
      <c r="AF60" s="77">
        <v>48769259</v>
      </c>
      <c r="AG60" s="68">
        <f t="shared" si="29"/>
        <v>0.6151415997524178</v>
      </c>
    </row>
    <row r="61" spans="1:33" s="10" customFormat="1" ht="12.75" customHeight="1">
      <c r="A61" s="17"/>
      <c r="B61" s="18" t="s">
        <v>187</v>
      </c>
      <c r="C61" s="51" t="s">
        <v>188</v>
      </c>
      <c r="D61" s="66">
        <v>111510456</v>
      </c>
      <c r="E61" s="77">
        <v>185902456</v>
      </c>
      <c r="F61" s="103">
        <f t="shared" si="20"/>
        <v>0.599833151209148</v>
      </c>
      <c r="G61" s="66">
        <v>44923774</v>
      </c>
      <c r="H61" s="77">
        <v>155053880</v>
      </c>
      <c r="I61" s="68">
        <f t="shared" si="21"/>
        <v>0.2897300860836246</v>
      </c>
      <c r="J61" s="66">
        <v>44923774</v>
      </c>
      <c r="K61" s="77">
        <v>131479236</v>
      </c>
      <c r="L61" s="68">
        <f t="shared" si="22"/>
        <v>0.34167960939474884</v>
      </c>
      <c r="M61" s="66">
        <v>44923774</v>
      </c>
      <c r="N61" s="77">
        <v>111510456</v>
      </c>
      <c r="O61" s="68">
        <f t="shared" si="23"/>
        <v>0.40286602361306817</v>
      </c>
      <c r="P61" s="66">
        <v>3820000</v>
      </c>
      <c r="Q61" s="77">
        <v>34142000</v>
      </c>
      <c r="R61" s="68">
        <f t="shared" si="24"/>
        <v>0.11188565403315565</v>
      </c>
      <c r="S61" s="66">
        <v>0</v>
      </c>
      <c r="T61" s="77">
        <v>34142000</v>
      </c>
      <c r="U61" s="68">
        <f t="shared" si="25"/>
        <v>0</v>
      </c>
      <c r="V61" s="66">
        <v>0</v>
      </c>
      <c r="W61" s="77">
        <v>101339974</v>
      </c>
      <c r="X61" s="68">
        <f t="shared" si="26"/>
        <v>0</v>
      </c>
      <c r="Y61" s="66">
        <v>27094609</v>
      </c>
      <c r="Z61" s="77">
        <v>34142000</v>
      </c>
      <c r="AA61" s="68">
        <f t="shared" si="27"/>
        <v>0.7935858766328862</v>
      </c>
      <c r="AB61" s="66">
        <v>13742671</v>
      </c>
      <c r="AC61" s="77">
        <v>63282389</v>
      </c>
      <c r="AD61" s="68">
        <f t="shared" si="28"/>
        <v>0.2171642255794104</v>
      </c>
      <c r="AE61" s="66">
        <v>56593769</v>
      </c>
      <c r="AF61" s="77">
        <v>155053880</v>
      </c>
      <c r="AG61" s="68">
        <f t="shared" si="29"/>
        <v>0.36499421362432205</v>
      </c>
    </row>
    <row r="62" spans="1:33" s="10" customFormat="1" ht="12.75" customHeight="1">
      <c r="A62" s="17"/>
      <c r="B62" s="18" t="s">
        <v>189</v>
      </c>
      <c r="C62" s="51" t="s">
        <v>190</v>
      </c>
      <c r="D62" s="66">
        <v>17422000</v>
      </c>
      <c r="E62" s="77">
        <v>66464000</v>
      </c>
      <c r="F62" s="103">
        <f t="shared" si="20"/>
        <v>0.2621268656716418</v>
      </c>
      <c r="G62" s="66">
        <v>22948000</v>
      </c>
      <c r="H62" s="77">
        <v>66465000</v>
      </c>
      <c r="I62" s="68">
        <f t="shared" si="21"/>
        <v>0.345264424885278</v>
      </c>
      <c r="J62" s="66">
        <v>22948000</v>
      </c>
      <c r="K62" s="77">
        <v>55765000</v>
      </c>
      <c r="L62" s="68">
        <f t="shared" si="22"/>
        <v>0.4115125975073971</v>
      </c>
      <c r="M62" s="66">
        <v>22948000</v>
      </c>
      <c r="N62" s="77">
        <v>17422000</v>
      </c>
      <c r="O62" s="68">
        <f t="shared" si="23"/>
        <v>1.3171851681781654</v>
      </c>
      <c r="P62" s="66">
        <v>0</v>
      </c>
      <c r="Q62" s="77">
        <v>67391000</v>
      </c>
      <c r="R62" s="68">
        <f t="shared" si="24"/>
        <v>0</v>
      </c>
      <c r="S62" s="66">
        <v>0</v>
      </c>
      <c r="T62" s="77">
        <v>67391000</v>
      </c>
      <c r="U62" s="68">
        <f t="shared" si="25"/>
        <v>0</v>
      </c>
      <c r="V62" s="66">
        <v>0</v>
      </c>
      <c r="W62" s="77">
        <v>251767000</v>
      </c>
      <c r="X62" s="68">
        <f t="shared" si="26"/>
        <v>0</v>
      </c>
      <c r="Y62" s="66">
        <v>65748000</v>
      </c>
      <c r="Z62" s="77">
        <v>67391000</v>
      </c>
      <c r="AA62" s="68">
        <f t="shared" si="27"/>
        <v>0.9756198898962769</v>
      </c>
      <c r="AB62" s="66">
        <v>37973000</v>
      </c>
      <c r="AC62" s="77">
        <v>11760000</v>
      </c>
      <c r="AD62" s="68">
        <f t="shared" si="28"/>
        <v>3.2289965986394558</v>
      </c>
      <c r="AE62" s="66">
        <v>36938000</v>
      </c>
      <c r="AF62" s="77">
        <v>66465000</v>
      </c>
      <c r="AG62" s="68">
        <f t="shared" si="29"/>
        <v>0.5557511472203416</v>
      </c>
    </row>
    <row r="63" spans="1:33" s="10" customFormat="1" ht="12.75" customHeight="1">
      <c r="A63" s="17"/>
      <c r="B63" s="18" t="s">
        <v>191</v>
      </c>
      <c r="C63" s="51" t="s">
        <v>192</v>
      </c>
      <c r="D63" s="66">
        <v>34848629</v>
      </c>
      <c r="E63" s="77">
        <v>91719629</v>
      </c>
      <c r="F63" s="103">
        <f t="shared" si="20"/>
        <v>0.3799473392985486</v>
      </c>
      <c r="G63" s="66">
        <v>34146461</v>
      </c>
      <c r="H63" s="77">
        <v>93403859</v>
      </c>
      <c r="I63" s="68">
        <f t="shared" si="21"/>
        <v>0.3655786962720673</v>
      </c>
      <c r="J63" s="66">
        <v>34146461</v>
      </c>
      <c r="K63" s="77">
        <v>76161459</v>
      </c>
      <c r="L63" s="68">
        <f t="shared" si="22"/>
        <v>0.44834305235670446</v>
      </c>
      <c r="M63" s="66">
        <v>34146461</v>
      </c>
      <c r="N63" s="77">
        <v>34848629</v>
      </c>
      <c r="O63" s="68">
        <f t="shared" si="23"/>
        <v>0.9798509146514774</v>
      </c>
      <c r="P63" s="66">
        <v>14800000</v>
      </c>
      <c r="Q63" s="77">
        <v>39504500</v>
      </c>
      <c r="R63" s="68">
        <f t="shared" si="24"/>
        <v>0.37464086369907224</v>
      </c>
      <c r="S63" s="66">
        <v>0</v>
      </c>
      <c r="T63" s="77">
        <v>39504500</v>
      </c>
      <c r="U63" s="68">
        <f t="shared" si="25"/>
        <v>0</v>
      </c>
      <c r="V63" s="66">
        <v>0</v>
      </c>
      <c r="W63" s="77">
        <v>312085525</v>
      </c>
      <c r="X63" s="68">
        <f t="shared" si="26"/>
        <v>0</v>
      </c>
      <c r="Y63" s="66">
        <v>31704500</v>
      </c>
      <c r="Z63" s="77">
        <v>39504500</v>
      </c>
      <c r="AA63" s="68">
        <f t="shared" si="27"/>
        <v>0.8025541394018403</v>
      </c>
      <c r="AB63" s="66">
        <v>6630000</v>
      </c>
      <c r="AC63" s="77">
        <v>9907780</v>
      </c>
      <c r="AD63" s="68">
        <f t="shared" si="28"/>
        <v>0.6691710958458909</v>
      </c>
      <c r="AE63" s="66">
        <v>9812590</v>
      </c>
      <c r="AF63" s="77">
        <v>93403859</v>
      </c>
      <c r="AG63" s="68">
        <f t="shared" si="29"/>
        <v>0.1050555095373522</v>
      </c>
    </row>
    <row r="64" spans="1:33" s="10" customFormat="1" ht="12.75" customHeight="1">
      <c r="A64" s="17"/>
      <c r="B64" s="18" t="s">
        <v>65</v>
      </c>
      <c r="C64" s="51" t="s">
        <v>66</v>
      </c>
      <c r="D64" s="66">
        <v>1099037000</v>
      </c>
      <c r="E64" s="77">
        <v>1491936000</v>
      </c>
      <c r="F64" s="103">
        <f t="shared" si="20"/>
        <v>0.736651572185402</v>
      </c>
      <c r="G64" s="66">
        <v>414909000</v>
      </c>
      <c r="H64" s="77">
        <v>1339583000</v>
      </c>
      <c r="I64" s="68">
        <f t="shared" si="21"/>
        <v>0.309729968206524</v>
      </c>
      <c r="J64" s="66">
        <v>414909000</v>
      </c>
      <c r="K64" s="77">
        <v>906479000</v>
      </c>
      <c r="L64" s="68">
        <f t="shared" si="22"/>
        <v>0.45771496085402974</v>
      </c>
      <c r="M64" s="66">
        <v>414909000</v>
      </c>
      <c r="N64" s="77">
        <v>1099037000</v>
      </c>
      <c r="O64" s="68">
        <f t="shared" si="23"/>
        <v>0.37752050203951276</v>
      </c>
      <c r="P64" s="66">
        <v>12286000</v>
      </c>
      <c r="Q64" s="77">
        <v>204638000</v>
      </c>
      <c r="R64" s="68">
        <f t="shared" si="24"/>
        <v>0.06003772515368602</v>
      </c>
      <c r="S64" s="66">
        <v>0</v>
      </c>
      <c r="T64" s="77">
        <v>204638000</v>
      </c>
      <c r="U64" s="68">
        <f t="shared" si="25"/>
        <v>0</v>
      </c>
      <c r="V64" s="66">
        <v>0</v>
      </c>
      <c r="W64" s="77">
        <v>782559000</v>
      </c>
      <c r="X64" s="68">
        <f t="shared" si="26"/>
        <v>0</v>
      </c>
      <c r="Y64" s="66">
        <v>184748000</v>
      </c>
      <c r="Z64" s="77">
        <v>204638000</v>
      </c>
      <c r="AA64" s="68">
        <f t="shared" si="27"/>
        <v>0.9028039758011709</v>
      </c>
      <c r="AB64" s="66">
        <v>180007000</v>
      </c>
      <c r="AC64" s="77">
        <v>855264000</v>
      </c>
      <c r="AD64" s="68">
        <f t="shared" si="28"/>
        <v>0.21046951584539977</v>
      </c>
      <c r="AE64" s="66">
        <v>449218000</v>
      </c>
      <c r="AF64" s="77">
        <v>1339583000</v>
      </c>
      <c r="AG64" s="68">
        <f t="shared" si="29"/>
        <v>0.33534166975842483</v>
      </c>
    </row>
    <row r="65" spans="1:33" s="10" customFormat="1" ht="12.75" customHeight="1">
      <c r="A65" s="17"/>
      <c r="B65" s="18" t="s">
        <v>193</v>
      </c>
      <c r="C65" s="51" t="s">
        <v>194</v>
      </c>
      <c r="D65" s="66">
        <v>132095000</v>
      </c>
      <c r="E65" s="77">
        <v>259170000</v>
      </c>
      <c r="F65" s="103">
        <f t="shared" si="20"/>
        <v>0.5096847628969402</v>
      </c>
      <c r="G65" s="66">
        <v>65565000</v>
      </c>
      <c r="H65" s="77">
        <v>259170000</v>
      </c>
      <c r="I65" s="68">
        <f t="shared" si="21"/>
        <v>0.25298066905891886</v>
      </c>
      <c r="J65" s="66">
        <v>65565000</v>
      </c>
      <c r="K65" s="77">
        <v>197858000</v>
      </c>
      <c r="L65" s="68">
        <f t="shared" si="22"/>
        <v>0.3313740157082352</v>
      </c>
      <c r="M65" s="66">
        <v>65565000</v>
      </c>
      <c r="N65" s="77">
        <v>132095000</v>
      </c>
      <c r="O65" s="68">
        <f t="shared" si="23"/>
        <v>0.49634732578825846</v>
      </c>
      <c r="P65" s="66">
        <v>0</v>
      </c>
      <c r="Q65" s="77">
        <v>45642000</v>
      </c>
      <c r="R65" s="68">
        <f t="shared" si="24"/>
        <v>0</v>
      </c>
      <c r="S65" s="66">
        <v>0</v>
      </c>
      <c r="T65" s="77">
        <v>45642000</v>
      </c>
      <c r="U65" s="68">
        <f t="shared" si="25"/>
        <v>0</v>
      </c>
      <c r="V65" s="66">
        <v>0</v>
      </c>
      <c r="W65" s="77">
        <v>69667000</v>
      </c>
      <c r="X65" s="68">
        <f t="shared" si="26"/>
        <v>0</v>
      </c>
      <c r="Y65" s="66">
        <v>45642000</v>
      </c>
      <c r="Z65" s="77">
        <v>45642000</v>
      </c>
      <c r="AA65" s="68">
        <f t="shared" si="27"/>
        <v>1</v>
      </c>
      <c r="AB65" s="66">
        <v>83351000</v>
      </c>
      <c r="AC65" s="77">
        <v>119265000</v>
      </c>
      <c r="AD65" s="68">
        <f t="shared" si="28"/>
        <v>0.6988722592546011</v>
      </c>
      <c r="AE65" s="66">
        <v>86605000</v>
      </c>
      <c r="AF65" s="77">
        <v>259170000</v>
      </c>
      <c r="AG65" s="68">
        <f t="shared" si="29"/>
        <v>0.33416290465717485</v>
      </c>
    </row>
    <row r="66" spans="1:33" s="10" customFormat="1" ht="12.75" customHeight="1">
      <c r="A66" s="17"/>
      <c r="B66" s="18" t="s">
        <v>195</v>
      </c>
      <c r="C66" s="51" t="s">
        <v>196</v>
      </c>
      <c r="D66" s="66">
        <v>147183270</v>
      </c>
      <c r="E66" s="77">
        <v>294253270</v>
      </c>
      <c r="F66" s="103">
        <f t="shared" si="20"/>
        <v>0.500192470248504</v>
      </c>
      <c r="G66" s="66">
        <v>88448691</v>
      </c>
      <c r="H66" s="77">
        <v>294251348</v>
      </c>
      <c r="I66" s="68">
        <f t="shared" si="21"/>
        <v>0.30058890673289285</v>
      </c>
      <c r="J66" s="66">
        <v>88448691</v>
      </c>
      <c r="K66" s="77">
        <v>253521435</v>
      </c>
      <c r="L66" s="68">
        <f t="shared" si="22"/>
        <v>0.34888052365276334</v>
      </c>
      <c r="M66" s="66">
        <v>88448691</v>
      </c>
      <c r="N66" s="77">
        <v>147183270</v>
      </c>
      <c r="O66" s="68">
        <f t="shared" si="23"/>
        <v>0.6009425595721579</v>
      </c>
      <c r="P66" s="66">
        <v>3045000</v>
      </c>
      <c r="Q66" s="77">
        <v>76650000</v>
      </c>
      <c r="R66" s="68">
        <f t="shared" si="24"/>
        <v>0.03972602739726028</v>
      </c>
      <c r="S66" s="66">
        <v>0</v>
      </c>
      <c r="T66" s="77">
        <v>76650000</v>
      </c>
      <c r="U66" s="68">
        <f t="shared" si="25"/>
        <v>0</v>
      </c>
      <c r="V66" s="66">
        <v>0</v>
      </c>
      <c r="W66" s="77">
        <v>210513554</v>
      </c>
      <c r="X66" s="68">
        <f t="shared" si="26"/>
        <v>0</v>
      </c>
      <c r="Y66" s="66">
        <v>37545000</v>
      </c>
      <c r="Z66" s="77">
        <v>76650000</v>
      </c>
      <c r="AA66" s="68">
        <f t="shared" si="27"/>
        <v>0.4898238747553816</v>
      </c>
      <c r="AB66" s="66">
        <v>64085620</v>
      </c>
      <c r="AC66" s="77">
        <v>97478784</v>
      </c>
      <c r="AD66" s="68">
        <f t="shared" si="28"/>
        <v>0.6574314673437043</v>
      </c>
      <c r="AE66" s="66">
        <v>29479557</v>
      </c>
      <c r="AF66" s="77">
        <v>294251348</v>
      </c>
      <c r="AG66" s="68">
        <f t="shared" si="29"/>
        <v>0.10018495140419884</v>
      </c>
    </row>
    <row r="67" spans="1:33" s="10" customFormat="1" ht="12.75" customHeight="1">
      <c r="A67" s="17"/>
      <c r="B67" s="18" t="s">
        <v>197</v>
      </c>
      <c r="C67" s="51" t="s">
        <v>198</v>
      </c>
      <c r="D67" s="66">
        <v>390984000</v>
      </c>
      <c r="E67" s="77">
        <v>508075000</v>
      </c>
      <c r="F67" s="103">
        <f t="shared" si="20"/>
        <v>0.7695399301284259</v>
      </c>
      <c r="G67" s="66">
        <v>136602000</v>
      </c>
      <c r="H67" s="77">
        <v>465428000</v>
      </c>
      <c r="I67" s="68">
        <f t="shared" si="21"/>
        <v>0.2934975979098808</v>
      </c>
      <c r="J67" s="66">
        <v>136602000</v>
      </c>
      <c r="K67" s="77">
        <v>350402000</v>
      </c>
      <c r="L67" s="68">
        <f t="shared" si="22"/>
        <v>0.38984366527588316</v>
      </c>
      <c r="M67" s="66">
        <v>136602000</v>
      </c>
      <c r="N67" s="77">
        <v>390984000</v>
      </c>
      <c r="O67" s="68">
        <f t="shared" si="23"/>
        <v>0.3493800257811061</v>
      </c>
      <c r="P67" s="66">
        <v>25000000</v>
      </c>
      <c r="Q67" s="77">
        <v>67647000</v>
      </c>
      <c r="R67" s="68">
        <f t="shared" si="24"/>
        <v>0.3695655387526424</v>
      </c>
      <c r="S67" s="66">
        <v>0</v>
      </c>
      <c r="T67" s="77">
        <v>67647000</v>
      </c>
      <c r="U67" s="68">
        <f t="shared" si="25"/>
        <v>0</v>
      </c>
      <c r="V67" s="66">
        <v>0</v>
      </c>
      <c r="W67" s="77">
        <v>795108000</v>
      </c>
      <c r="X67" s="68">
        <f t="shared" si="26"/>
        <v>0</v>
      </c>
      <c r="Y67" s="66">
        <v>55955200</v>
      </c>
      <c r="Z67" s="77">
        <v>67647000</v>
      </c>
      <c r="AA67" s="68">
        <f t="shared" si="27"/>
        <v>0.8271645453604742</v>
      </c>
      <c r="AB67" s="66">
        <v>97522000</v>
      </c>
      <c r="AC67" s="77">
        <v>251159000</v>
      </c>
      <c r="AD67" s="68">
        <f t="shared" si="28"/>
        <v>0.3882878973080797</v>
      </c>
      <c r="AE67" s="66">
        <v>53000000</v>
      </c>
      <c r="AF67" s="77">
        <v>465428000</v>
      </c>
      <c r="AG67" s="68">
        <f t="shared" si="29"/>
        <v>0.1138736818584185</v>
      </c>
    </row>
    <row r="68" spans="1:33" s="10" customFormat="1" ht="12.75" customHeight="1">
      <c r="A68" s="17"/>
      <c r="B68" s="18" t="s">
        <v>199</v>
      </c>
      <c r="C68" s="51" t="s">
        <v>200</v>
      </c>
      <c r="D68" s="66">
        <v>75661000</v>
      </c>
      <c r="E68" s="77">
        <v>147468000</v>
      </c>
      <c r="F68" s="103">
        <f t="shared" si="20"/>
        <v>0.5130672417066754</v>
      </c>
      <c r="G68" s="66">
        <v>36136368</v>
      </c>
      <c r="H68" s="77">
        <v>120336000</v>
      </c>
      <c r="I68" s="68">
        <f t="shared" si="21"/>
        <v>0.3002955723972876</v>
      </c>
      <c r="J68" s="66">
        <v>36136368</v>
      </c>
      <c r="K68" s="77">
        <v>98243706</v>
      </c>
      <c r="L68" s="68">
        <f t="shared" si="22"/>
        <v>0.3678237463883946</v>
      </c>
      <c r="M68" s="66">
        <v>36136368</v>
      </c>
      <c r="N68" s="77">
        <v>75661000</v>
      </c>
      <c r="O68" s="68">
        <f t="shared" si="23"/>
        <v>0.47760891344285694</v>
      </c>
      <c r="P68" s="66">
        <v>10450000</v>
      </c>
      <c r="Q68" s="77">
        <v>38194830</v>
      </c>
      <c r="R68" s="68">
        <f t="shared" si="24"/>
        <v>0.2735972381602432</v>
      </c>
      <c r="S68" s="66">
        <v>0</v>
      </c>
      <c r="T68" s="77">
        <v>38194830</v>
      </c>
      <c r="U68" s="68">
        <f t="shared" si="25"/>
        <v>0</v>
      </c>
      <c r="V68" s="66">
        <v>0</v>
      </c>
      <c r="W68" s="77">
        <v>1147736</v>
      </c>
      <c r="X68" s="68">
        <f t="shared" si="26"/>
        <v>0</v>
      </c>
      <c r="Y68" s="66">
        <v>33514830</v>
      </c>
      <c r="Z68" s="77">
        <v>38194830</v>
      </c>
      <c r="AA68" s="68">
        <f t="shared" si="27"/>
        <v>0.8774703277904365</v>
      </c>
      <c r="AB68" s="66">
        <v>45000</v>
      </c>
      <c r="AC68" s="77">
        <v>63787000</v>
      </c>
      <c r="AD68" s="68">
        <f t="shared" si="28"/>
        <v>0.0007054729020019753</v>
      </c>
      <c r="AE68" s="66">
        <v>17607</v>
      </c>
      <c r="AF68" s="77">
        <v>120336000</v>
      </c>
      <c r="AG68" s="68">
        <f t="shared" si="29"/>
        <v>0.00014631531711208615</v>
      </c>
    </row>
    <row r="69" spans="1:33" s="10" customFormat="1" ht="12.75" customHeight="1">
      <c r="A69" s="17"/>
      <c r="B69" s="18" t="s">
        <v>201</v>
      </c>
      <c r="C69" s="51" t="s">
        <v>202</v>
      </c>
      <c r="D69" s="66">
        <v>1357759033</v>
      </c>
      <c r="E69" s="77">
        <v>1747501033</v>
      </c>
      <c r="F69" s="103">
        <f t="shared" si="20"/>
        <v>0.7769718056584405</v>
      </c>
      <c r="G69" s="66">
        <v>240207002</v>
      </c>
      <c r="H69" s="77">
        <v>1096901449</v>
      </c>
      <c r="I69" s="68">
        <f t="shared" si="21"/>
        <v>0.21898685813478216</v>
      </c>
      <c r="J69" s="66">
        <v>240207002</v>
      </c>
      <c r="K69" s="77">
        <v>840706449</v>
      </c>
      <c r="L69" s="68">
        <f t="shared" si="22"/>
        <v>0.2857204227298606</v>
      </c>
      <c r="M69" s="66">
        <v>240207002</v>
      </c>
      <c r="N69" s="77">
        <v>1357759033</v>
      </c>
      <c r="O69" s="68">
        <f t="shared" si="23"/>
        <v>0.17691430965423743</v>
      </c>
      <c r="P69" s="66">
        <v>188575000</v>
      </c>
      <c r="Q69" s="77">
        <v>458350000</v>
      </c>
      <c r="R69" s="68">
        <f t="shared" si="24"/>
        <v>0.4114214028580779</v>
      </c>
      <c r="S69" s="66">
        <v>174000000</v>
      </c>
      <c r="T69" s="77">
        <v>458350000</v>
      </c>
      <c r="U69" s="68">
        <f t="shared" si="25"/>
        <v>0.3796225591796662</v>
      </c>
      <c r="V69" s="66">
        <v>174000000</v>
      </c>
      <c r="W69" s="77">
        <v>147597000</v>
      </c>
      <c r="X69" s="68">
        <f t="shared" si="26"/>
        <v>1.17888574971036</v>
      </c>
      <c r="Y69" s="66">
        <v>384450000</v>
      </c>
      <c r="Z69" s="77">
        <v>458350000</v>
      </c>
      <c r="AA69" s="68">
        <f t="shared" si="27"/>
        <v>0.8387694992909349</v>
      </c>
      <c r="AB69" s="66">
        <v>674366000</v>
      </c>
      <c r="AC69" s="77">
        <v>-85531271</v>
      </c>
      <c r="AD69" s="68">
        <f t="shared" si="28"/>
        <v>-7.884437961877125</v>
      </c>
      <c r="AE69" s="66">
        <v>115867000</v>
      </c>
      <c r="AF69" s="77">
        <v>1096901449</v>
      </c>
      <c r="AG69" s="68">
        <f t="shared" si="29"/>
        <v>0.10563118510384975</v>
      </c>
    </row>
    <row r="70" spans="1:33" s="10" customFormat="1" ht="12.75" customHeight="1">
      <c r="A70" s="17"/>
      <c r="B70" s="18" t="s">
        <v>203</v>
      </c>
      <c r="C70" s="51" t="s">
        <v>204</v>
      </c>
      <c r="D70" s="66">
        <v>37695000</v>
      </c>
      <c r="E70" s="77">
        <v>110767000</v>
      </c>
      <c r="F70" s="103">
        <f t="shared" si="20"/>
        <v>0.340308936777199</v>
      </c>
      <c r="G70" s="66">
        <v>28400000</v>
      </c>
      <c r="H70" s="77">
        <v>107269000</v>
      </c>
      <c r="I70" s="68">
        <f t="shared" si="21"/>
        <v>0.2647549618249448</v>
      </c>
      <c r="J70" s="66">
        <v>28400000</v>
      </c>
      <c r="K70" s="77">
        <v>94691000</v>
      </c>
      <c r="L70" s="68">
        <f t="shared" si="22"/>
        <v>0.2999229071400661</v>
      </c>
      <c r="M70" s="66">
        <v>28400000</v>
      </c>
      <c r="N70" s="77">
        <v>37695000</v>
      </c>
      <c r="O70" s="68">
        <f t="shared" si="23"/>
        <v>0.7534155723570766</v>
      </c>
      <c r="P70" s="66">
        <v>8800000</v>
      </c>
      <c r="Q70" s="77">
        <v>77617000</v>
      </c>
      <c r="R70" s="68">
        <f t="shared" si="24"/>
        <v>0.11337722406173906</v>
      </c>
      <c r="S70" s="66">
        <v>3500000</v>
      </c>
      <c r="T70" s="77">
        <v>77617000</v>
      </c>
      <c r="U70" s="68">
        <f t="shared" si="25"/>
        <v>0.045093214115464395</v>
      </c>
      <c r="V70" s="66">
        <v>3500000</v>
      </c>
      <c r="W70" s="77">
        <v>267572000</v>
      </c>
      <c r="X70" s="68">
        <f t="shared" si="26"/>
        <v>0.013080591392223402</v>
      </c>
      <c r="Y70" s="66">
        <v>62272000</v>
      </c>
      <c r="Z70" s="77">
        <v>77617000</v>
      </c>
      <c r="AA70" s="68">
        <f t="shared" si="27"/>
        <v>0.8022984655423425</v>
      </c>
      <c r="AB70" s="66">
        <v>6113922</v>
      </c>
      <c r="AC70" s="77">
        <v>21158000</v>
      </c>
      <c r="AD70" s="68">
        <f t="shared" si="28"/>
        <v>0.2889650250496266</v>
      </c>
      <c r="AE70" s="66">
        <v>3412351</v>
      </c>
      <c r="AF70" s="77">
        <v>107269000</v>
      </c>
      <c r="AG70" s="68">
        <f t="shared" si="29"/>
        <v>0.03181115699782789</v>
      </c>
    </row>
    <row r="71" spans="1:33" s="10" customFormat="1" ht="12.75" customHeight="1">
      <c r="A71" s="17"/>
      <c r="B71" s="18" t="s">
        <v>205</v>
      </c>
      <c r="C71" s="51" t="s">
        <v>206</v>
      </c>
      <c r="D71" s="66">
        <v>101402845</v>
      </c>
      <c r="E71" s="77">
        <v>166390406</v>
      </c>
      <c r="F71" s="103">
        <f t="shared" si="20"/>
        <v>0.6094272346447667</v>
      </c>
      <c r="G71" s="66">
        <v>49801242</v>
      </c>
      <c r="H71" s="77">
        <v>111892442</v>
      </c>
      <c r="I71" s="68">
        <f t="shared" si="21"/>
        <v>0.44508137555886035</v>
      </c>
      <c r="J71" s="66">
        <v>49801242</v>
      </c>
      <c r="K71" s="77">
        <v>86172442</v>
      </c>
      <c r="L71" s="68">
        <f t="shared" si="22"/>
        <v>0.5779253882581162</v>
      </c>
      <c r="M71" s="66">
        <v>49801242</v>
      </c>
      <c r="N71" s="77">
        <v>101402845</v>
      </c>
      <c r="O71" s="68">
        <f t="shared" si="23"/>
        <v>0.49112272934748524</v>
      </c>
      <c r="P71" s="66">
        <v>18633060</v>
      </c>
      <c r="Q71" s="77">
        <v>40276461</v>
      </c>
      <c r="R71" s="68">
        <f t="shared" si="24"/>
        <v>0.4626290279078889</v>
      </c>
      <c r="S71" s="66">
        <v>0</v>
      </c>
      <c r="T71" s="77">
        <v>40276461</v>
      </c>
      <c r="U71" s="68">
        <f t="shared" si="25"/>
        <v>0</v>
      </c>
      <c r="V71" s="66">
        <v>0</v>
      </c>
      <c r="W71" s="77">
        <v>335440000</v>
      </c>
      <c r="X71" s="68">
        <f t="shared" si="26"/>
        <v>0</v>
      </c>
      <c r="Y71" s="66">
        <v>30719461</v>
      </c>
      <c r="Z71" s="77">
        <v>40276461</v>
      </c>
      <c r="AA71" s="68">
        <f t="shared" si="27"/>
        <v>0.7627150012013221</v>
      </c>
      <c r="AB71" s="66">
        <v>75000000</v>
      </c>
      <c r="AC71" s="77">
        <v>79241627</v>
      </c>
      <c r="AD71" s="68">
        <f t="shared" si="28"/>
        <v>0.9464722373759439</v>
      </c>
      <c r="AE71" s="66">
        <v>400000</v>
      </c>
      <c r="AF71" s="77">
        <v>111892442</v>
      </c>
      <c r="AG71" s="68">
        <f t="shared" si="29"/>
        <v>0.003574861651513513</v>
      </c>
    </row>
    <row r="72" spans="1:33" s="10" customFormat="1" ht="12.75" customHeight="1">
      <c r="A72" s="17"/>
      <c r="B72" s="18" t="s">
        <v>207</v>
      </c>
      <c r="C72" s="51" t="s">
        <v>208</v>
      </c>
      <c r="D72" s="66">
        <v>319915675</v>
      </c>
      <c r="E72" s="77">
        <v>467336675</v>
      </c>
      <c r="F72" s="103">
        <f t="shared" si="20"/>
        <v>0.6845507577593819</v>
      </c>
      <c r="G72" s="66">
        <v>161949000</v>
      </c>
      <c r="H72" s="77">
        <v>439462347</v>
      </c>
      <c r="I72" s="68">
        <f t="shared" si="21"/>
        <v>0.36851621329005463</v>
      </c>
      <c r="J72" s="66">
        <v>161949000</v>
      </c>
      <c r="K72" s="77">
        <v>304404707</v>
      </c>
      <c r="L72" s="68">
        <f t="shared" si="22"/>
        <v>0.5320187115240632</v>
      </c>
      <c r="M72" s="66">
        <v>161949000</v>
      </c>
      <c r="N72" s="77">
        <v>319915675</v>
      </c>
      <c r="O72" s="68">
        <f t="shared" si="23"/>
        <v>0.506224022939795</v>
      </c>
      <c r="P72" s="66">
        <v>22874000</v>
      </c>
      <c r="Q72" s="77">
        <v>110007000</v>
      </c>
      <c r="R72" s="68">
        <f t="shared" si="24"/>
        <v>0.20793222249493215</v>
      </c>
      <c r="S72" s="66">
        <v>0</v>
      </c>
      <c r="T72" s="77">
        <v>110007000</v>
      </c>
      <c r="U72" s="68">
        <f t="shared" si="25"/>
        <v>0</v>
      </c>
      <c r="V72" s="66">
        <v>0</v>
      </c>
      <c r="W72" s="77">
        <v>972837000</v>
      </c>
      <c r="X72" s="68">
        <f t="shared" si="26"/>
        <v>0</v>
      </c>
      <c r="Y72" s="66">
        <v>96707000</v>
      </c>
      <c r="Z72" s="77">
        <v>110007000</v>
      </c>
      <c r="AA72" s="68">
        <f t="shared" si="27"/>
        <v>0.8790986028161845</v>
      </c>
      <c r="AB72" s="66">
        <v>51815000</v>
      </c>
      <c r="AC72" s="77">
        <v>266566982</v>
      </c>
      <c r="AD72" s="68">
        <f t="shared" si="28"/>
        <v>0.19437891223902592</v>
      </c>
      <c r="AE72" s="66">
        <v>78000000</v>
      </c>
      <c r="AF72" s="77">
        <v>439462347</v>
      </c>
      <c r="AG72" s="68">
        <f t="shared" si="29"/>
        <v>0.17748960868313024</v>
      </c>
    </row>
    <row r="73" spans="1:33" s="10" customFormat="1" ht="12.75" customHeight="1">
      <c r="A73" s="17"/>
      <c r="B73" s="18" t="s">
        <v>209</v>
      </c>
      <c r="C73" s="51" t="s">
        <v>210</v>
      </c>
      <c r="D73" s="66">
        <v>285822796</v>
      </c>
      <c r="E73" s="77">
        <v>426835796</v>
      </c>
      <c r="F73" s="103">
        <f t="shared" si="20"/>
        <v>0.6696317381965781</v>
      </c>
      <c r="G73" s="66">
        <v>115407600</v>
      </c>
      <c r="H73" s="77">
        <v>417854860</v>
      </c>
      <c r="I73" s="68">
        <f t="shared" si="21"/>
        <v>0.2761906371030362</v>
      </c>
      <c r="J73" s="66">
        <v>115407600</v>
      </c>
      <c r="K73" s="77">
        <v>284113836</v>
      </c>
      <c r="L73" s="68">
        <f t="shared" si="22"/>
        <v>0.40620197039611966</v>
      </c>
      <c r="M73" s="66">
        <v>115407600</v>
      </c>
      <c r="N73" s="77">
        <v>285822796</v>
      </c>
      <c r="O73" s="68">
        <f t="shared" si="23"/>
        <v>0.4037732525714989</v>
      </c>
      <c r="P73" s="66">
        <v>8682000</v>
      </c>
      <c r="Q73" s="77">
        <v>83428000</v>
      </c>
      <c r="R73" s="68">
        <f t="shared" si="24"/>
        <v>0.10406578127247447</v>
      </c>
      <c r="S73" s="66">
        <v>0</v>
      </c>
      <c r="T73" s="77">
        <v>83428000</v>
      </c>
      <c r="U73" s="68">
        <f t="shared" si="25"/>
        <v>0</v>
      </c>
      <c r="V73" s="66">
        <v>0</v>
      </c>
      <c r="W73" s="77">
        <v>673574000</v>
      </c>
      <c r="X73" s="68">
        <f t="shared" si="26"/>
        <v>0</v>
      </c>
      <c r="Y73" s="66">
        <v>64421000</v>
      </c>
      <c r="Z73" s="77">
        <v>83428000</v>
      </c>
      <c r="AA73" s="68">
        <f t="shared" si="27"/>
        <v>0.7721748094165028</v>
      </c>
      <c r="AB73" s="66">
        <v>147584000</v>
      </c>
      <c r="AC73" s="77">
        <v>237611450</v>
      </c>
      <c r="AD73" s="68">
        <f t="shared" si="28"/>
        <v>0.6211148494737943</v>
      </c>
      <c r="AE73" s="66">
        <v>50000000</v>
      </c>
      <c r="AF73" s="77">
        <v>417854860</v>
      </c>
      <c r="AG73" s="68">
        <f t="shared" si="29"/>
        <v>0.11965877338365767</v>
      </c>
    </row>
    <row r="74" spans="1:33" s="10" customFormat="1" ht="12.75" customHeight="1">
      <c r="A74" s="17"/>
      <c r="B74" s="18" t="s">
        <v>211</v>
      </c>
      <c r="C74" s="51" t="s">
        <v>212</v>
      </c>
      <c r="D74" s="66">
        <v>632905850</v>
      </c>
      <c r="E74" s="77">
        <v>728304150</v>
      </c>
      <c r="F74" s="103">
        <f t="shared" si="20"/>
        <v>0.8690131039346679</v>
      </c>
      <c r="G74" s="66">
        <v>177756700</v>
      </c>
      <c r="H74" s="77">
        <v>728304010</v>
      </c>
      <c r="I74" s="68">
        <f t="shared" si="21"/>
        <v>0.2440693687791174</v>
      </c>
      <c r="J74" s="66">
        <v>177756700</v>
      </c>
      <c r="K74" s="77">
        <v>522462660</v>
      </c>
      <c r="L74" s="68">
        <f t="shared" si="22"/>
        <v>0.34022852465667114</v>
      </c>
      <c r="M74" s="66">
        <v>177756700</v>
      </c>
      <c r="N74" s="77">
        <v>632905850</v>
      </c>
      <c r="O74" s="68">
        <f t="shared" si="23"/>
        <v>0.2808580454739042</v>
      </c>
      <c r="P74" s="66">
        <v>99559670</v>
      </c>
      <c r="Q74" s="77">
        <v>278227290</v>
      </c>
      <c r="R74" s="68">
        <f t="shared" si="24"/>
        <v>0.35783574645032123</v>
      </c>
      <c r="S74" s="66">
        <v>47000000</v>
      </c>
      <c r="T74" s="77">
        <v>278227290</v>
      </c>
      <c r="U74" s="68">
        <f t="shared" si="25"/>
        <v>0.1689266354856851</v>
      </c>
      <c r="V74" s="66">
        <v>47000000</v>
      </c>
      <c r="W74" s="77">
        <v>632813000</v>
      </c>
      <c r="X74" s="68">
        <f t="shared" si="26"/>
        <v>0.07427154625458074</v>
      </c>
      <c r="Y74" s="66">
        <v>242777530</v>
      </c>
      <c r="Z74" s="77">
        <v>278227290</v>
      </c>
      <c r="AA74" s="68">
        <f t="shared" si="27"/>
        <v>0.8725870492430847</v>
      </c>
      <c r="AB74" s="66">
        <v>30098000</v>
      </c>
      <c r="AC74" s="77">
        <v>354008940</v>
      </c>
      <c r="AD74" s="68">
        <f t="shared" si="28"/>
        <v>0.08502045174339383</v>
      </c>
      <c r="AE74" s="66">
        <v>52000000</v>
      </c>
      <c r="AF74" s="77">
        <v>728304010</v>
      </c>
      <c r="AG74" s="68">
        <f t="shared" si="29"/>
        <v>0.07139875558285062</v>
      </c>
    </row>
    <row r="75" spans="1:33" s="10" customFormat="1" ht="12.75" customHeight="1">
      <c r="A75" s="17"/>
      <c r="B75" s="18" t="s">
        <v>213</v>
      </c>
      <c r="C75" s="51" t="s">
        <v>214</v>
      </c>
      <c r="D75" s="66">
        <v>95580383</v>
      </c>
      <c r="E75" s="77">
        <v>164896383</v>
      </c>
      <c r="F75" s="103">
        <f t="shared" si="20"/>
        <v>0.5796390512701542</v>
      </c>
      <c r="G75" s="66">
        <v>50960570</v>
      </c>
      <c r="H75" s="77">
        <v>162344434</v>
      </c>
      <c r="I75" s="68">
        <f t="shared" si="21"/>
        <v>0.31390401718361344</v>
      </c>
      <c r="J75" s="66">
        <v>50960570</v>
      </c>
      <c r="K75" s="77">
        <v>115651434</v>
      </c>
      <c r="L75" s="68">
        <f t="shared" si="22"/>
        <v>0.440639326616564</v>
      </c>
      <c r="M75" s="66">
        <v>50960570</v>
      </c>
      <c r="N75" s="77">
        <v>95580383</v>
      </c>
      <c r="O75" s="68">
        <f t="shared" si="23"/>
        <v>0.533169761414327</v>
      </c>
      <c r="P75" s="66">
        <v>1915000</v>
      </c>
      <c r="Q75" s="77">
        <v>37738000</v>
      </c>
      <c r="R75" s="68">
        <f t="shared" si="24"/>
        <v>0.05074460755736923</v>
      </c>
      <c r="S75" s="66">
        <v>0</v>
      </c>
      <c r="T75" s="77">
        <v>37738000</v>
      </c>
      <c r="U75" s="68">
        <f t="shared" si="25"/>
        <v>0</v>
      </c>
      <c r="V75" s="66">
        <v>0</v>
      </c>
      <c r="W75" s="77">
        <v>972837000</v>
      </c>
      <c r="X75" s="68">
        <f t="shared" si="26"/>
        <v>0</v>
      </c>
      <c r="Y75" s="66">
        <v>37738000</v>
      </c>
      <c r="Z75" s="77">
        <v>37738000</v>
      </c>
      <c r="AA75" s="68">
        <f t="shared" si="27"/>
        <v>1</v>
      </c>
      <c r="AB75" s="66">
        <v>51815000</v>
      </c>
      <c r="AC75" s="77">
        <v>82344939</v>
      </c>
      <c r="AD75" s="68">
        <f t="shared" si="28"/>
        <v>0.6292432859777818</v>
      </c>
      <c r="AE75" s="66">
        <v>78000000</v>
      </c>
      <c r="AF75" s="77">
        <v>162344434</v>
      </c>
      <c r="AG75" s="68">
        <f t="shared" si="29"/>
        <v>0.48045995836235444</v>
      </c>
    </row>
    <row r="76" spans="1:33" s="10" customFormat="1" ht="12.75" customHeight="1">
      <c r="A76" s="17"/>
      <c r="B76" s="18" t="s">
        <v>67</v>
      </c>
      <c r="C76" s="51" t="s">
        <v>68</v>
      </c>
      <c r="D76" s="66">
        <v>3041827366</v>
      </c>
      <c r="E76" s="77">
        <v>3665902369</v>
      </c>
      <c r="F76" s="103">
        <f t="shared" si="20"/>
        <v>0.8297622412758805</v>
      </c>
      <c r="G76" s="66">
        <v>697707207</v>
      </c>
      <c r="H76" s="77">
        <v>3362656834</v>
      </c>
      <c r="I76" s="68">
        <f t="shared" si="21"/>
        <v>0.20748688951707642</v>
      </c>
      <c r="J76" s="66">
        <v>697707207</v>
      </c>
      <c r="K76" s="77">
        <v>1913165245</v>
      </c>
      <c r="L76" s="68">
        <f t="shared" si="22"/>
        <v>0.36468737283589947</v>
      </c>
      <c r="M76" s="66">
        <v>697707207</v>
      </c>
      <c r="N76" s="77">
        <v>3041827366</v>
      </c>
      <c r="O76" s="68">
        <f t="shared" si="23"/>
        <v>0.22937107305911456</v>
      </c>
      <c r="P76" s="66">
        <v>118867535</v>
      </c>
      <c r="Q76" s="77">
        <v>303245535</v>
      </c>
      <c r="R76" s="68">
        <f t="shared" si="24"/>
        <v>0.3919844524668764</v>
      </c>
      <c r="S76" s="66">
        <v>0</v>
      </c>
      <c r="T76" s="77">
        <v>303245535</v>
      </c>
      <c r="U76" s="68">
        <f t="shared" si="25"/>
        <v>0</v>
      </c>
      <c r="V76" s="66">
        <v>0</v>
      </c>
      <c r="W76" s="77">
        <v>1760164327</v>
      </c>
      <c r="X76" s="68">
        <f t="shared" si="26"/>
        <v>0</v>
      </c>
      <c r="Y76" s="66">
        <v>230178380</v>
      </c>
      <c r="Z76" s="77">
        <v>303245535</v>
      </c>
      <c r="AA76" s="68">
        <f t="shared" si="27"/>
        <v>0.7590495273079618</v>
      </c>
      <c r="AB76" s="66">
        <v>404732688</v>
      </c>
      <c r="AC76" s="77">
        <v>2356251385</v>
      </c>
      <c r="AD76" s="68">
        <f t="shared" si="28"/>
        <v>0.1717697400950281</v>
      </c>
      <c r="AE76" s="66">
        <v>565195520</v>
      </c>
      <c r="AF76" s="77">
        <v>3362656834</v>
      </c>
      <c r="AG76" s="68">
        <f t="shared" si="29"/>
        <v>0.16808004738553112</v>
      </c>
    </row>
    <row r="77" spans="1:33" s="10" customFormat="1" ht="12.75" customHeight="1">
      <c r="A77" s="17"/>
      <c r="B77" s="18" t="s">
        <v>215</v>
      </c>
      <c r="C77" s="51" t="s">
        <v>216</v>
      </c>
      <c r="D77" s="66">
        <v>465425724</v>
      </c>
      <c r="E77" s="77">
        <v>529736357</v>
      </c>
      <c r="F77" s="103">
        <f t="shared" si="20"/>
        <v>0.8785987932483932</v>
      </c>
      <c r="G77" s="66">
        <v>142187730</v>
      </c>
      <c r="H77" s="77">
        <v>549765673</v>
      </c>
      <c r="I77" s="68">
        <f t="shared" si="21"/>
        <v>0.25863333595220667</v>
      </c>
      <c r="J77" s="66">
        <v>142187730</v>
      </c>
      <c r="K77" s="77">
        <v>384188861</v>
      </c>
      <c r="L77" s="68">
        <f t="shared" si="22"/>
        <v>0.37009852297617757</v>
      </c>
      <c r="M77" s="66">
        <v>142187730</v>
      </c>
      <c r="N77" s="77">
        <v>465425724</v>
      </c>
      <c r="O77" s="68">
        <f t="shared" si="23"/>
        <v>0.3055003680888081</v>
      </c>
      <c r="P77" s="66">
        <v>10879000</v>
      </c>
      <c r="Q77" s="77">
        <v>41524000</v>
      </c>
      <c r="R77" s="68">
        <f t="shared" si="24"/>
        <v>0.26199306425199886</v>
      </c>
      <c r="S77" s="66">
        <v>2450000</v>
      </c>
      <c r="T77" s="77">
        <v>41524000</v>
      </c>
      <c r="U77" s="68">
        <f t="shared" si="25"/>
        <v>0.059002022926500336</v>
      </c>
      <c r="V77" s="66">
        <v>2450000</v>
      </c>
      <c r="W77" s="77">
        <v>1076816000</v>
      </c>
      <c r="X77" s="68">
        <f t="shared" si="26"/>
        <v>0.0022752262224929793</v>
      </c>
      <c r="Y77" s="66">
        <v>24697000</v>
      </c>
      <c r="Z77" s="77">
        <v>41524000</v>
      </c>
      <c r="AA77" s="68">
        <f t="shared" si="27"/>
        <v>0.5947644735574608</v>
      </c>
      <c r="AB77" s="66">
        <v>67880000</v>
      </c>
      <c r="AC77" s="77">
        <v>266774098</v>
      </c>
      <c r="AD77" s="68">
        <f t="shared" si="28"/>
        <v>0.2544474913752684</v>
      </c>
      <c r="AE77" s="66">
        <v>50000000</v>
      </c>
      <c r="AF77" s="77">
        <v>549765673</v>
      </c>
      <c r="AG77" s="68">
        <f t="shared" si="29"/>
        <v>0.0909478391532823</v>
      </c>
    </row>
    <row r="78" spans="1:33" s="10" customFormat="1" ht="12.75" customHeight="1">
      <c r="A78" s="17"/>
      <c r="B78" s="18" t="s">
        <v>217</v>
      </c>
      <c r="C78" s="51" t="s">
        <v>218</v>
      </c>
      <c r="D78" s="66">
        <v>364416294</v>
      </c>
      <c r="E78" s="77">
        <v>430718836</v>
      </c>
      <c r="F78" s="103">
        <f t="shared" si="20"/>
        <v>0.8460653761610741</v>
      </c>
      <c r="G78" s="66">
        <v>94481876</v>
      </c>
      <c r="H78" s="77">
        <v>390316444</v>
      </c>
      <c r="I78" s="68">
        <f t="shared" si="21"/>
        <v>0.2420648103670467</v>
      </c>
      <c r="J78" s="66">
        <v>94481876</v>
      </c>
      <c r="K78" s="77">
        <v>226484401</v>
      </c>
      <c r="L78" s="68">
        <f t="shared" si="22"/>
        <v>0.4171672555939073</v>
      </c>
      <c r="M78" s="66">
        <v>94481876</v>
      </c>
      <c r="N78" s="77">
        <v>364416294</v>
      </c>
      <c r="O78" s="68">
        <f t="shared" si="23"/>
        <v>0.25926907648097647</v>
      </c>
      <c r="P78" s="66">
        <v>0</v>
      </c>
      <c r="Q78" s="77">
        <v>0</v>
      </c>
      <c r="R78" s="68">
        <f t="shared" si="24"/>
        <v>0</v>
      </c>
      <c r="S78" s="66">
        <v>0</v>
      </c>
      <c r="T78" s="77">
        <v>0</v>
      </c>
      <c r="U78" s="68">
        <f t="shared" si="25"/>
        <v>0</v>
      </c>
      <c r="V78" s="66">
        <v>0</v>
      </c>
      <c r="W78" s="77">
        <v>60664200</v>
      </c>
      <c r="X78" s="68">
        <f t="shared" si="26"/>
        <v>0</v>
      </c>
      <c r="Y78" s="66">
        <v>0</v>
      </c>
      <c r="Z78" s="77">
        <v>0</v>
      </c>
      <c r="AA78" s="68">
        <f t="shared" si="27"/>
        <v>0</v>
      </c>
      <c r="AB78" s="66">
        <v>0</v>
      </c>
      <c r="AC78" s="77">
        <v>256431070</v>
      </c>
      <c r="AD78" s="68">
        <f t="shared" si="28"/>
        <v>0</v>
      </c>
      <c r="AE78" s="66">
        <v>0</v>
      </c>
      <c r="AF78" s="77">
        <v>390316444</v>
      </c>
      <c r="AG78" s="68">
        <f t="shared" si="29"/>
        <v>0</v>
      </c>
    </row>
    <row r="79" spans="1:33" s="10" customFormat="1" ht="12.75" customHeight="1">
      <c r="A79" s="17"/>
      <c r="B79" s="18" t="s">
        <v>69</v>
      </c>
      <c r="C79" s="51" t="s">
        <v>70</v>
      </c>
      <c r="D79" s="66">
        <v>1402711916</v>
      </c>
      <c r="E79" s="77">
        <v>1603435698</v>
      </c>
      <c r="F79" s="103">
        <f t="shared" si="20"/>
        <v>0.8748164443074536</v>
      </c>
      <c r="G79" s="66">
        <v>418215161</v>
      </c>
      <c r="H79" s="77">
        <v>1374612047</v>
      </c>
      <c r="I79" s="68">
        <f t="shared" si="21"/>
        <v>0.30424232197930096</v>
      </c>
      <c r="J79" s="66">
        <v>418215161</v>
      </c>
      <c r="K79" s="77">
        <v>890159601</v>
      </c>
      <c r="L79" s="68">
        <f t="shared" si="22"/>
        <v>0.469820423809595</v>
      </c>
      <c r="M79" s="66">
        <v>418215161</v>
      </c>
      <c r="N79" s="77">
        <v>1402711916</v>
      </c>
      <c r="O79" s="68">
        <f t="shared" si="23"/>
        <v>0.2981475784369112</v>
      </c>
      <c r="P79" s="66">
        <v>110788592</v>
      </c>
      <c r="Q79" s="77">
        <v>226212770</v>
      </c>
      <c r="R79" s="68">
        <f t="shared" si="24"/>
        <v>0.4897539250326142</v>
      </c>
      <c r="S79" s="66">
        <v>0</v>
      </c>
      <c r="T79" s="77">
        <v>226212770</v>
      </c>
      <c r="U79" s="68">
        <f t="shared" si="25"/>
        <v>0</v>
      </c>
      <c r="V79" s="66">
        <v>0</v>
      </c>
      <c r="W79" s="77">
        <v>4767455289</v>
      </c>
      <c r="X79" s="68">
        <f t="shared" si="26"/>
        <v>0</v>
      </c>
      <c r="Y79" s="66">
        <v>162741659</v>
      </c>
      <c r="Z79" s="77">
        <v>226212769</v>
      </c>
      <c r="AA79" s="68">
        <f t="shared" si="27"/>
        <v>0.7194185355646303</v>
      </c>
      <c r="AB79" s="66">
        <v>232728242</v>
      </c>
      <c r="AC79" s="77">
        <v>963514878</v>
      </c>
      <c r="AD79" s="68">
        <f t="shared" si="28"/>
        <v>0.2415408908714329</v>
      </c>
      <c r="AE79" s="66">
        <v>344358411</v>
      </c>
      <c r="AF79" s="77">
        <v>1374612047</v>
      </c>
      <c r="AG79" s="68">
        <f t="shared" si="29"/>
        <v>0.2505131624239286</v>
      </c>
    </row>
    <row r="80" spans="1:33" s="10" customFormat="1" ht="12.75" customHeight="1">
      <c r="A80" s="17"/>
      <c r="B80" s="18" t="s">
        <v>219</v>
      </c>
      <c r="C80" s="51" t="s">
        <v>220</v>
      </c>
      <c r="D80" s="66">
        <v>660548208</v>
      </c>
      <c r="E80" s="77">
        <v>758731377</v>
      </c>
      <c r="F80" s="103">
        <f t="shared" si="20"/>
        <v>0.8705956126551492</v>
      </c>
      <c r="G80" s="66">
        <v>190976605</v>
      </c>
      <c r="H80" s="77">
        <v>704449575</v>
      </c>
      <c r="I80" s="68">
        <f t="shared" si="21"/>
        <v>0.27110046166185847</v>
      </c>
      <c r="J80" s="66">
        <v>190976605</v>
      </c>
      <c r="K80" s="77">
        <v>447637504</v>
      </c>
      <c r="L80" s="68">
        <f t="shared" si="22"/>
        <v>0.4266322711870005</v>
      </c>
      <c r="M80" s="66">
        <v>190976605</v>
      </c>
      <c r="N80" s="77">
        <v>660548208</v>
      </c>
      <c r="O80" s="68">
        <f t="shared" si="23"/>
        <v>0.28911834546979803</v>
      </c>
      <c r="P80" s="66">
        <v>52410000</v>
      </c>
      <c r="Q80" s="77">
        <v>112295824</v>
      </c>
      <c r="R80" s="68">
        <f t="shared" si="24"/>
        <v>0.4667137043315164</v>
      </c>
      <c r="S80" s="66">
        <v>0</v>
      </c>
      <c r="T80" s="77">
        <v>112295824</v>
      </c>
      <c r="U80" s="68">
        <f t="shared" si="25"/>
        <v>0</v>
      </c>
      <c r="V80" s="66">
        <v>0</v>
      </c>
      <c r="W80" s="77">
        <v>0</v>
      </c>
      <c r="X80" s="68">
        <f t="shared" si="26"/>
        <v>0</v>
      </c>
      <c r="Y80" s="66">
        <v>51662666</v>
      </c>
      <c r="Z80" s="77">
        <v>112295824</v>
      </c>
      <c r="AA80" s="68">
        <f t="shared" si="27"/>
        <v>0.46005865721239997</v>
      </c>
      <c r="AB80" s="66">
        <v>0</v>
      </c>
      <c r="AC80" s="77">
        <v>413568226</v>
      </c>
      <c r="AD80" s="68">
        <f t="shared" si="28"/>
        <v>0</v>
      </c>
      <c r="AE80" s="66">
        <v>0</v>
      </c>
      <c r="AF80" s="77">
        <v>704449575</v>
      </c>
      <c r="AG80" s="68">
        <f t="shared" si="29"/>
        <v>0</v>
      </c>
    </row>
    <row r="81" spans="1:33" s="10" customFormat="1" ht="12.75" customHeight="1">
      <c r="A81" s="17"/>
      <c r="B81" s="18" t="s">
        <v>221</v>
      </c>
      <c r="C81" s="51" t="s">
        <v>222</v>
      </c>
      <c r="D81" s="66">
        <v>262629000</v>
      </c>
      <c r="E81" s="77">
        <v>355037579</v>
      </c>
      <c r="F81" s="103">
        <f t="shared" si="20"/>
        <v>0.7397216957701258</v>
      </c>
      <c r="G81" s="66">
        <v>106467114</v>
      </c>
      <c r="H81" s="77">
        <v>355442184</v>
      </c>
      <c r="I81" s="68">
        <f t="shared" si="21"/>
        <v>0.2995342668724993</v>
      </c>
      <c r="J81" s="66">
        <v>106467114</v>
      </c>
      <c r="K81" s="77">
        <v>206323212</v>
      </c>
      <c r="L81" s="68">
        <f t="shared" si="22"/>
        <v>0.5160210185172961</v>
      </c>
      <c r="M81" s="66">
        <v>106467114</v>
      </c>
      <c r="N81" s="77">
        <v>262629000</v>
      </c>
      <c r="O81" s="68">
        <f t="shared" si="23"/>
        <v>0.40538978559108096</v>
      </c>
      <c r="P81" s="66">
        <v>38818300</v>
      </c>
      <c r="Q81" s="77">
        <v>93577792</v>
      </c>
      <c r="R81" s="68">
        <f t="shared" si="24"/>
        <v>0.41482385051359194</v>
      </c>
      <c r="S81" s="66">
        <v>38818300</v>
      </c>
      <c r="T81" s="77">
        <v>93577792</v>
      </c>
      <c r="U81" s="68">
        <f t="shared" si="25"/>
        <v>0.41482385051359194</v>
      </c>
      <c r="V81" s="66">
        <v>38818300</v>
      </c>
      <c r="W81" s="77">
        <v>327617268</v>
      </c>
      <c r="X81" s="68">
        <f t="shared" si="26"/>
        <v>0.1184867337334612</v>
      </c>
      <c r="Y81" s="66">
        <v>74628192</v>
      </c>
      <c r="Z81" s="77">
        <v>93577792</v>
      </c>
      <c r="AA81" s="68">
        <f t="shared" si="27"/>
        <v>0.7974989621469162</v>
      </c>
      <c r="AB81" s="66">
        <v>51225290</v>
      </c>
      <c r="AC81" s="77">
        <v>212562784</v>
      </c>
      <c r="AD81" s="68">
        <f t="shared" si="28"/>
        <v>0.24098898704676355</v>
      </c>
      <c r="AE81" s="66">
        <v>-8435398</v>
      </c>
      <c r="AF81" s="77">
        <v>355442184</v>
      </c>
      <c r="AG81" s="68">
        <f t="shared" si="29"/>
        <v>-0.02373212404074132</v>
      </c>
    </row>
    <row r="82" spans="1:33" s="10" customFormat="1" ht="12.75" customHeight="1">
      <c r="A82" s="17"/>
      <c r="B82" s="18" t="s">
        <v>223</v>
      </c>
      <c r="C82" s="51" t="s">
        <v>224</v>
      </c>
      <c r="D82" s="66">
        <v>891885569</v>
      </c>
      <c r="E82" s="77">
        <v>1259968878</v>
      </c>
      <c r="F82" s="103">
        <f t="shared" si="20"/>
        <v>0.7078631739029351</v>
      </c>
      <c r="G82" s="66">
        <v>230634704</v>
      </c>
      <c r="H82" s="77">
        <v>1336288878</v>
      </c>
      <c r="I82" s="68">
        <f t="shared" si="21"/>
        <v>0.17259344726806894</v>
      </c>
      <c r="J82" s="66">
        <v>230634704</v>
      </c>
      <c r="K82" s="77">
        <v>1064362464</v>
      </c>
      <c r="L82" s="68">
        <f t="shared" si="22"/>
        <v>0.2166881225153765</v>
      </c>
      <c r="M82" s="66">
        <v>230634704</v>
      </c>
      <c r="N82" s="77">
        <v>891885569</v>
      </c>
      <c r="O82" s="68">
        <f t="shared" si="23"/>
        <v>0.2585922589358546</v>
      </c>
      <c r="P82" s="66">
        <v>0</v>
      </c>
      <c r="Q82" s="77">
        <v>0</v>
      </c>
      <c r="R82" s="68">
        <f t="shared" si="24"/>
        <v>0</v>
      </c>
      <c r="S82" s="66">
        <v>0</v>
      </c>
      <c r="T82" s="77">
        <v>0</v>
      </c>
      <c r="U82" s="68">
        <f t="shared" si="25"/>
        <v>0</v>
      </c>
      <c r="V82" s="66">
        <v>0</v>
      </c>
      <c r="W82" s="77">
        <v>2485376330</v>
      </c>
      <c r="X82" s="68">
        <f t="shared" si="26"/>
        <v>0</v>
      </c>
      <c r="Y82" s="66">
        <v>0</v>
      </c>
      <c r="Z82" s="77">
        <v>0</v>
      </c>
      <c r="AA82" s="68">
        <f t="shared" si="27"/>
        <v>0</v>
      </c>
      <c r="AB82" s="66">
        <v>50582855</v>
      </c>
      <c r="AC82" s="77">
        <v>462811485</v>
      </c>
      <c r="AD82" s="68">
        <f t="shared" si="28"/>
        <v>0.10929472720410126</v>
      </c>
      <c r="AE82" s="66">
        <v>38100257</v>
      </c>
      <c r="AF82" s="77">
        <v>1336288878</v>
      </c>
      <c r="AG82" s="68">
        <f t="shared" si="29"/>
        <v>0.028511991401907036</v>
      </c>
    </row>
    <row r="83" spans="1:33" s="10" customFormat="1" ht="12.75" customHeight="1">
      <c r="A83" s="17"/>
      <c r="B83" s="18" t="s">
        <v>225</v>
      </c>
      <c r="C83" s="51" t="s">
        <v>226</v>
      </c>
      <c r="D83" s="66">
        <v>17197659</v>
      </c>
      <c r="E83" s="77">
        <v>51222659</v>
      </c>
      <c r="F83" s="103">
        <f t="shared" si="20"/>
        <v>0.3357431913091431</v>
      </c>
      <c r="G83" s="66">
        <v>11689332</v>
      </c>
      <c r="H83" s="77">
        <v>48019881</v>
      </c>
      <c r="I83" s="68">
        <f t="shared" si="21"/>
        <v>0.2434269256102488</v>
      </c>
      <c r="J83" s="66">
        <v>11689332</v>
      </c>
      <c r="K83" s="77">
        <v>47119881</v>
      </c>
      <c r="L83" s="68">
        <f t="shared" si="22"/>
        <v>0.24807643296043128</v>
      </c>
      <c r="M83" s="66">
        <v>11689332</v>
      </c>
      <c r="N83" s="77">
        <v>17197659</v>
      </c>
      <c r="O83" s="68">
        <f t="shared" si="23"/>
        <v>0.6797048365710705</v>
      </c>
      <c r="P83" s="66">
        <v>18729234</v>
      </c>
      <c r="Q83" s="77">
        <v>18729234</v>
      </c>
      <c r="R83" s="68">
        <f t="shared" si="24"/>
        <v>1</v>
      </c>
      <c r="S83" s="66">
        <v>0</v>
      </c>
      <c r="T83" s="77">
        <v>18729234</v>
      </c>
      <c r="U83" s="68">
        <f t="shared" si="25"/>
        <v>0</v>
      </c>
      <c r="V83" s="66">
        <v>0</v>
      </c>
      <c r="W83" s="77">
        <v>0</v>
      </c>
      <c r="X83" s="68">
        <f t="shared" si="26"/>
        <v>0</v>
      </c>
      <c r="Y83" s="66">
        <v>10623759</v>
      </c>
      <c r="Z83" s="77">
        <v>18729234</v>
      </c>
      <c r="AA83" s="68">
        <f t="shared" si="27"/>
        <v>0.5672286971266417</v>
      </c>
      <c r="AB83" s="66">
        <v>452000</v>
      </c>
      <c r="AC83" s="77">
        <v>0</v>
      </c>
      <c r="AD83" s="68">
        <f t="shared" si="28"/>
        <v>0</v>
      </c>
      <c r="AE83" s="66">
        <v>0</v>
      </c>
      <c r="AF83" s="77">
        <v>48019881</v>
      </c>
      <c r="AG83" s="68">
        <f t="shared" si="29"/>
        <v>0</v>
      </c>
    </row>
    <row r="84" spans="1:33" s="10" customFormat="1" ht="12.75" customHeight="1">
      <c r="A84" s="17"/>
      <c r="B84" s="18" t="s">
        <v>227</v>
      </c>
      <c r="C84" s="51" t="s">
        <v>228</v>
      </c>
      <c r="D84" s="66">
        <v>95895073</v>
      </c>
      <c r="E84" s="77">
        <v>122598963</v>
      </c>
      <c r="F84" s="103">
        <f aca="true" t="shared" si="30" ref="F84:F99">IF($E84=0,0,($N84/$E84))</f>
        <v>0.7821850254965044</v>
      </c>
      <c r="G84" s="66">
        <v>51081216</v>
      </c>
      <c r="H84" s="77">
        <v>122598062</v>
      </c>
      <c r="I84" s="68">
        <f aca="true" t="shared" si="31" ref="I84:I99">IF($AF84=0,0,($M84/$AF84))</f>
        <v>0.4166559827022388</v>
      </c>
      <c r="J84" s="66">
        <v>51081216</v>
      </c>
      <c r="K84" s="77">
        <v>122598062</v>
      </c>
      <c r="L84" s="68">
        <f aca="true" t="shared" si="32" ref="L84:L99">IF($K84=0,0,($M84/$K84))</f>
        <v>0.4166559827022388</v>
      </c>
      <c r="M84" s="66">
        <v>51081216</v>
      </c>
      <c r="N84" s="77">
        <v>95895073</v>
      </c>
      <c r="O84" s="68">
        <f aca="true" t="shared" si="33" ref="O84:O99">IF($N84=0,0,($M84/$N84))</f>
        <v>0.5326782117366968</v>
      </c>
      <c r="P84" s="66">
        <v>12614400</v>
      </c>
      <c r="Q84" s="77">
        <v>13614400</v>
      </c>
      <c r="R84" s="68">
        <f aca="true" t="shared" si="34" ref="R84:R99">IF($T84=0,0,($P84/$T84))</f>
        <v>0.9265483605594077</v>
      </c>
      <c r="S84" s="66">
        <v>0</v>
      </c>
      <c r="T84" s="77">
        <v>13614400</v>
      </c>
      <c r="U84" s="68">
        <f aca="true" t="shared" si="35" ref="U84:U99">IF($T84=0,0,($V84/$T84))</f>
        <v>0</v>
      </c>
      <c r="V84" s="66">
        <v>0</v>
      </c>
      <c r="W84" s="77">
        <v>549363821</v>
      </c>
      <c r="X84" s="68">
        <f aca="true" t="shared" si="36" ref="X84:X99">IF($W84=0,0,($V84/$W84))</f>
        <v>0</v>
      </c>
      <c r="Y84" s="66">
        <v>1000000</v>
      </c>
      <c r="Z84" s="77">
        <v>13614400</v>
      </c>
      <c r="AA84" s="68">
        <f aca="true" t="shared" si="37" ref="AA84:AA99">IF($Z84=0,0,($Y84/$Z84))</f>
        <v>0.07345163944059231</v>
      </c>
      <c r="AB84" s="66">
        <v>22659014</v>
      </c>
      <c r="AC84" s="77">
        <v>7886280</v>
      </c>
      <c r="AD84" s="68">
        <f aca="true" t="shared" si="38" ref="AD84:AD99">IF($AC84=0,0,($AB84/$AC84))</f>
        <v>2.8732195661325743</v>
      </c>
      <c r="AE84" s="66">
        <v>26716736</v>
      </c>
      <c r="AF84" s="77">
        <v>122598062</v>
      </c>
      <c r="AG84" s="68">
        <f aca="true" t="shared" si="39" ref="AG84:AG99">IF($AF84=0,0,($AE84/$AF84))</f>
        <v>0.2179213567013808</v>
      </c>
    </row>
    <row r="85" spans="1:33" s="10" customFormat="1" ht="12.75" customHeight="1">
      <c r="A85" s="17"/>
      <c r="B85" s="18" t="s">
        <v>229</v>
      </c>
      <c r="C85" s="51" t="s">
        <v>230</v>
      </c>
      <c r="D85" s="66">
        <v>6330197</v>
      </c>
      <c r="E85" s="77">
        <v>109473197</v>
      </c>
      <c r="F85" s="103">
        <f t="shared" si="30"/>
        <v>0.05782417224921275</v>
      </c>
      <c r="G85" s="66">
        <v>21331227</v>
      </c>
      <c r="H85" s="77">
        <v>69449120</v>
      </c>
      <c r="I85" s="68">
        <f t="shared" si="31"/>
        <v>0.3071489890728637</v>
      </c>
      <c r="J85" s="66">
        <v>21331227</v>
      </c>
      <c r="K85" s="77">
        <v>69449120</v>
      </c>
      <c r="L85" s="68">
        <f t="shared" si="32"/>
        <v>0.3071489890728637</v>
      </c>
      <c r="M85" s="66">
        <v>21331227</v>
      </c>
      <c r="N85" s="77">
        <v>6330197</v>
      </c>
      <c r="O85" s="68">
        <f t="shared" si="33"/>
        <v>3.3697572129271807</v>
      </c>
      <c r="P85" s="66">
        <v>0</v>
      </c>
      <c r="Q85" s="77">
        <v>38962077</v>
      </c>
      <c r="R85" s="68">
        <f t="shared" si="34"/>
        <v>0</v>
      </c>
      <c r="S85" s="66">
        <v>0</v>
      </c>
      <c r="T85" s="77">
        <v>38962077</v>
      </c>
      <c r="U85" s="68">
        <f t="shared" si="35"/>
        <v>0</v>
      </c>
      <c r="V85" s="66">
        <v>0</v>
      </c>
      <c r="W85" s="77">
        <v>38962000</v>
      </c>
      <c r="X85" s="68">
        <f t="shared" si="36"/>
        <v>0</v>
      </c>
      <c r="Y85" s="66">
        <v>28472161</v>
      </c>
      <c r="Z85" s="77">
        <v>38962077</v>
      </c>
      <c r="AA85" s="68">
        <f t="shared" si="37"/>
        <v>0.7307659958682388</v>
      </c>
      <c r="AB85" s="66">
        <v>0</v>
      </c>
      <c r="AC85" s="77">
        <v>0</v>
      </c>
      <c r="AD85" s="68">
        <f t="shared" si="38"/>
        <v>0</v>
      </c>
      <c r="AE85" s="66">
        <v>0</v>
      </c>
      <c r="AF85" s="77">
        <v>69449120</v>
      </c>
      <c r="AG85" s="68">
        <f t="shared" si="39"/>
        <v>0</v>
      </c>
    </row>
    <row r="86" spans="1:33" s="10" customFormat="1" ht="12.75" customHeight="1">
      <c r="A86" s="17"/>
      <c r="B86" s="18" t="s">
        <v>231</v>
      </c>
      <c r="C86" s="51" t="s">
        <v>232</v>
      </c>
      <c r="D86" s="66">
        <v>40523974</v>
      </c>
      <c r="E86" s="77">
        <v>78248193</v>
      </c>
      <c r="F86" s="103">
        <f t="shared" si="30"/>
        <v>0.5178902214393628</v>
      </c>
      <c r="G86" s="66">
        <v>27409399</v>
      </c>
      <c r="H86" s="77">
        <v>78248192</v>
      </c>
      <c r="I86" s="68">
        <f t="shared" si="31"/>
        <v>0.3502879529791564</v>
      </c>
      <c r="J86" s="66">
        <v>27409399</v>
      </c>
      <c r="K86" s="77">
        <v>61451241</v>
      </c>
      <c r="L86" s="68">
        <f t="shared" si="32"/>
        <v>0.44603491408741447</v>
      </c>
      <c r="M86" s="66">
        <v>27409399</v>
      </c>
      <c r="N86" s="77">
        <v>40523974</v>
      </c>
      <c r="O86" s="68">
        <f t="shared" si="33"/>
        <v>0.676374903409029</v>
      </c>
      <c r="P86" s="66">
        <v>0</v>
      </c>
      <c r="Q86" s="77">
        <v>32098113</v>
      </c>
      <c r="R86" s="68">
        <f t="shared" si="34"/>
        <v>0</v>
      </c>
      <c r="S86" s="66">
        <v>0</v>
      </c>
      <c r="T86" s="77">
        <v>32098113</v>
      </c>
      <c r="U86" s="68">
        <f t="shared" si="35"/>
        <v>0</v>
      </c>
      <c r="V86" s="66">
        <v>0</v>
      </c>
      <c r="W86" s="77">
        <v>0</v>
      </c>
      <c r="X86" s="68">
        <f t="shared" si="36"/>
        <v>0</v>
      </c>
      <c r="Y86" s="66">
        <v>29494513</v>
      </c>
      <c r="Z86" s="77">
        <v>32098113</v>
      </c>
      <c r="AA86" s="68">
        <f t="shared" si="37"/>
        <v>0.9188861974534142</v>
      </c>
      <c r="AB86" s="66">
        <v>0</v>
      </c>
      <c r="AC86" s="77">
        <v>22844820</v>
      </c>
      <c r="AD86" s="68">
        <f t="shared" si="38"/>
        <v>0</v>
      </c>
      <c r="AE86" s="66">
        <v>0</v>
      </c>
      <c r="AF86" s="77">
        <v>78248192</v>
      </c>
      <c r="AG86" s="68">
        <f t="shared" si="39"/>
        <v>0</v>
      </c>
    </row>
    <row r="87" spans="1:33" s="10" customFormat="1" ht="12.75" customHeight="1">
      <c r="A87" s="17"/>
      <c r="B87" s="18" t="s">
        <v>233</v>
      </c>
      <c r="C87" s="51" t="s">
        <v>234</v>
      </c>
      <c r="D87" s="66">
        <v>19727000</v>
      </c>
      <c r="E87" s="77">
        <v>43076000</v>
      </c>
      <c r="F87" s="103">
        <f t="shared" si="30"/>
        <v>0.45795802767202154</v>
      </c>
      <c r="G87" s="66">
        <v>10480000</v>
      </c>
      <c r="H87" s="77">
        <v>24895000</v>
      </c>
      <c r="I87" s="68">
        <f t="shared" si="31"/>
        <v>0.42096806587668206</v>
      </c>
      <c r="J87" s="66">
        <v>10480000</v>
      </c>
      <c r="K87" s="77">
        <v>24895000</v>
      </c>
      <c r="L87" s="68">
        <f t="shared" si="32"/>
        <v>0.42096806587668206</v>
      </c>
      <c r="M87" s="66">
        <v>10480000</v>
      </c>
      <c r="N87" s="77">
        <v>19727000</v>
      </c>
      <c r="O87" s="68">
        <f t="shared" si="33"/>
        <v>0.5312515841232828</v>
      </c>
      <c r="P87" s="66">
        <v>0</v>
      </c>
      <c r="Q87" s="77">
        <v>18182000</v>
      </c>
      <c r="R87" s="68">
        <f t="shared" si="34"/>
        <v>0</v>
      </c>
      <c r="S87" s="66">
        <v>0</v>
      </c>
      <c r="T87" s="77">
        <v>18182000</v>
      </c>
      <c r="U87" s="68">
        <f t="shared" si="35"/>
        <v>0</v>
      </c>
      <c r="V87" s="66">
        <v>0</v>
      </c>
      <c r="W87" s="77">
        <v>51970000</v>
      </c>
      <c r="X87" s="68">
        <f t="shared" si="36"/>
        <v>0</v>
      </c>
      <c r="Y87" s="66">
        <v>4777000</v>
      </c>
      <c r="Z87" s="77">
        <v>18182000</v>
      </c>
      <c r="AA87" s="68">
        <f t="shared" si="37"/>
        <v>0.26273237267627325</v>
      </c>
      <c r="AB87" s="66">
        <v>1100000</v>
      </c>
      <c r="AC87" s="77">
        <v>0</v>
      </c>
      <c r="AD87" s="68">
        <f t="shared" si="38"/>
        <v>0</v>
      </c>
      <c r="AE87" s="66">
        <v>0</v>
      </c>
      <c r="AF87" s="77">
        <v>24895000</v>
      </c>
      <c r="AG87" s="68">
        <f t="shared" si="39"/>
        <v>0</v>
      </c>
    </row>
    <row r="88" spans="1:33" s="10" customFormat="1" ht="12.75" customHeight="1">
      <c r="A88" s="17"/>
      <c r="B88" s="18" t="s">
        <v>235</v>
      </c>
      <c r="C88" s="51" t="s">
        <v>236</v>
      </c>
      <c r="D88" s="66">
        <v>526879058</v>
      </c>
      <c r="E88" s="77">
        <v>526879058</v>
      </c>
      <c r="F88" s="103">
        <f t="shared" si="30"/>
        <v>1</v>
      </c>
      <c r="G88" s="66">
        <v>222641232</v>
      </c>
      <c r="H88" s="77">
        <v>526878058</v>
      </c>
      <c r="I88" s="68">
        <f t="shared" si="31"/>
        <v>0.42256690826172155</v>
      </c>
      <c r="J88" s="66">
        <v>222641232</v>
      </c>
      <c r="K88" s="77">
        <v>462551400</v>
      </c>
      <c r="L88" s="68">
        <f t="shared" si="32"/>
        <v>0.48133295456461705</v>
      </c>
      <c r="M88" s="66">
        <v>222641232</v>
      </c>
      <c r="N88" s="77">
        <v>526879058</v>
      </c>
      <c r="O88" s="68">
        <f t="shared" si="33"/>
        <v>0.42256610624292457</v>
      </c>
      <c r="P88" s="66">
        <v>40600000</v>
      </c>
      <c r="Q88" s="77">
        <v>204953430</v>
      </c>
      <c r="R88" s="68">
        <f t="shared" si="34"/>
        <v>0.19809378159711696</v>
      </c>
      <c r="S88" s="66">
        <v>5500000</v>
      </c>
      <c r="T88" s="77">
        <v>204953430</v>
      </c>
      <c r="U88" s="68">
        <f t="shared" si="35"/>
        <v>0.026835364502072495</v>
      </c>
      <c r="V88" s="66">
        <v>5500000</v>
      </c>
      <c r="W88" s="77">
        <v>768500000</v>
      </c>
      <c r="X88" s="68">
        <f t="shared" si="36"/>
        <v>0.0071567989590110605</v>
      </c>
      <c r="Y88" s="66">
        <v>174209830</v>
      </c>
      <c r="Z88" s="77">
        <v>204953430</v>
      </c>
      <c r="AA88" s="68">
        <f t="shared" si="37"/>
        <v>0.8499971432534699</v>
      </c>
      <c r="AB88" s="66">
        <v>61007000</v>
      </c>
      <c r="AC88" s="77">
        <v>115172442</v>
      </c>
      <c r="AD88" s="68">
        <f t="shared" si="38"/>
        <v>0.529701367276731</v>
      </c>
      <c r="AE88" s="66">
        <v>180059000</v>
      </c>
      <c r="AF88" s="77">
        <v>526878058</v>
      </c>
      <c r="AG88" s="68">
        <f t="shared" si="39"/>
        <v>0.3417470081853361</v>
      </c>
    </row>
    <row r="89" spans="1:33" s="10" customFormat="1" ht="12.75" customHeight="1">
      <c r="A89" s="17"/>
      <c r="B89" s="18" t="s">
        <v>237</v>
      </c>
      <c r="C89" s="51" t="s">
        <v>238</v>
      </c>
      <c r="D89" s="66">
        <v>20944500</v>
      </c>
      <c r="E89" s="77">
        <v>72414500</v>
      </c>
      <c r="F89" s="103">
        <f t="shared" si="30"/>
        <v>0.28923074798555537</v>
      </c>
      <c r="G89" s="66">
        <v>29037814</v>
      </c>
      <c r="H89" s="77">
        <v>72414500</v>
      </c>
      <c r="I89" s="68">
        <f t="shared" si="31"/>
        <v>0.40099446933970406</v>
      </c>
      <c r="J89" s="66">
        <v>29037814</v>
      </c>
      <c r="K89" s="77">
        <v>72414500</v>
      </c>
      <c r="L89" s="68">
        <f t="shared" si="32"/>
        <v>0.40099446933970406</v>
      </c>
      <c r="M89" s="66">
        <v>29037814</v>
      </c>
      <c r="N89" s="77">
        <v>20944500</v>
      </c>
      <c r="O89" s="68">
        <f t="shared" si="33"/>
        <v>1.386417150087135</v>
      </c>
      <c r="P89" s="66">
        <v>0</v>
      </c>
      <c r="Q89" s="77">
        <v>33485000</v>
      </c>
      <c r="R89" s="68">
        <f t="shared" si="34"/>
        <v>0</v>
      </c>
      <c r="S89" s="66">
        <v>0</v>
      </c>
      <c r="T89" s="77">
        <v>33485000</v>
      </c>
      <c r="U89" s="68">
        <f t="shared" si="35"/>
        <v>0</v>
      </c>
      <c r="V89" s="66">
        <v>0</v>
      </c>
      <c r="W89" s="77">
        <v>122381281</v>
      </c>
      <c r="X89" s="68">
        <f t="shared" si="36"/>
        <v>0</v>
      </c>
      <c r="Y89" s="66">
        <v>23235000</v>
      </c>
      <c r="Z89" s="77">
        <v>33485000</v>
      </c>
      <c r="AA89" s="68">
        <f t="shared" si="37"/>
        <v>0.6938927878154397</v>
      </c>
      <c r="AB89" s="66">
        <v>10525287</v>
      </c>
      <c r="AC89" s="77">
        <v>1400000</v>
      </c>
      <c r="AD89" s="68">
        <f t="shared" si="38"/>
        <v>7.518062142857143</v>
      </c>
      <c r="AE89" s="66">
        <v>8250000</v>
      </c>
      <c r="AF89" s="77">
        <v>72414500</v>
      </c>
      <c r="AG89" s="68">
        <f t="shared" si="39"/>
        <v>0.11392745927956417</v>
      </c>
    </row>
    <row r="90" spans="1:33" s="10" customFormat="1" ht="12.75" customHeight="1">
      <c r="A90" s="17"/>
      <c r="B90" s="18" t="s">
        <v>239</v>
      </c>
      <c r="C90" s="51" t="s">
        <v>240</v>
      </c>
      <c r="D90" s="66">
        <v>192813955</v>
      </c>
      <c r="E90" s="77">
        <v>225998955</v>
      </c>
      <c r="F90" s="103">
        <f t="shared" si="30"/>
        <v>0.8531630378556396</v>
      </c>
      <c r="G90" s="66">
        <v>81510827</v>
      </c>
      <c r="H90" s="77">
        <v>225863330</v>
      </c>
      <c r="I90" s="68">
        <f t="shared" si="31"/>
        <v>0.36088561609359077</v>
      </c>
      <c r="J90" s="66">
        <v>81510827</v>
      </c>
      <c r="K90" s="77">
        <v>185095987</v>
      </c>
      <c r="L90" s="68">
        <f t="shared" si="32"/>
        <v>0.44037057918495015</v>
      </c>
      <c r="M90" s="66">
        <v>81510827</v>
      </c>
      <c r="N90" s="77">
        <v>192813955</v>
      </c>
      <c r="O90" s="68">
        <f t="shared" si="33"/>
        <v>0.4227434004971269</v>
      </c>
      <c r="P90" s="66">
        <v>5059000</v>
      </c>
      <c r="Q90" s="77">
        <v>18506000</v>
      </c>
      <c r="R90" s="68">
        <f t="shared" si="34"/>
        <v>0.2733707986598941</v>
      </c>
      <c r="S90" s="66">
        <v>0</v>
      </c>
      <c r="T90" s="77">
        <v>18506000</v>
      </c>
      <c r="U90" s="68">
        <f t="shared" si="35"/>
        <v>0</v>
      </c>
      <c r="V90" s="66">
        <v>0</v>
      </c>
      <c r="W90" s="77">
        <v>228899000</v>
      </c>
      <c r="X90" s="68">
        <f t="shared" si="36"/>
        <v>0</v>
      </c>
      <c r="Y90" s="66">
        <v>18506000</v>
      </c>
      <c r="Z90" s="77">
        <v>18506000</v>
      </c>
      <c r="AA90" s="68">
        <f t="shared" si="37"/>
        <v>1</v>
      </c>
      <c r="AB90" s="66">
        <v>40063000</v>
      </c>
      <c r="AC90" s="77">
        <v>50623578</v>
      </c>
      <c r="AD90" s="68">
        <f t="shared" si="38"/>
        <v>0.7913901305040114</v>
      </c>
      <c r="AE90" s="66">
        <v>60000000</v>
      </c>
      <c r="AF90" s="77">
        <v>225863330</v>
      </c>
      <c r="AG90" s="68">
        <f t="shared" si="39"/>
        <v>0.26564737179780357</v>
      </c>
    </row>
    <row r="91" spans="1:33" s="10" customFormat="1" ht="12.75" customHeight="1">
      <c r="A91" s="17"/>
      <c r="B91" s="18" t="s">
        <v>241</v>
      </c>
      <c r="C91" s="51" t="s">
        <v>242</v>
      </c>
      <c r="D91" s="66">
        <v>76305579</v>
      </c>
      <c r="E91" s="77">
        <v>128534011</v>
      </c>
      <c r="F91" s="103">
        <f t="shared" si="30"/>
        <v>0.5936606070746521</v>
      </c>
      <c r="G91" s="66">
        <v>29119023</v>
      </c>
      <c r="H91" s="77">
        <v>126232000</v>
      </c>
      <c r="I91" s="68">
        <f t="shared" si="31"/>
        <v>0.23067861556499145</v>
      </c>
      <c r="J91" s="66">
        <v>29119023</v>
      </c>
      <c r="K91" s="77">
        <v>96308166</v>
      </c>
      <c r="L91" s="68">
        <f t="shared" si="32"/>
        <v>0.3023525855533372</v>
      </c>
      <c r="M91" s="66">
        <v>29119023</v>
      </c>
      <c r="N91" s="77">
        <v>76305579</v>
      </c>
      <c r="O91" s="68">
        <f t="shared" si="33"/>
        <v>0.38161066833658386</v>
      </c>
      <c r="P91" s="66">
        <v>2300000</v>
      </c>
      <c r="Q91" s="77">
        <v>14514000</v>
      </c>
      <c r="R91" s="68">
        <f t="shared" si="34"/>
        <v>0.15846768637177897</v>
      </c>
      <c r="S91" s="66">
        <v>0</v>
      </c>
      <c r="T91" s="77">
        <v>14514000</v>
      </c>
      <c r="U91" s="68">
        <f t="shared" si="35"/>
        <v>0</v>
      </c>
      <c r="V91" s="66">
        <v>0</v>
      </c>
      <c r="W91" s="77">
        <v>35945000</v>
      </c>
      <c r="X91" s="68">
        <f t="shared" si="36"/>
        <v>0</v>
      </c>
      <c r="Y91" s="66">
        <v>12344000</v>
      </c>
      <c r="Z91" s="77">
        <v>14514000</v>
      </c>
      <c r="AA91" s="68">
        <f t="shared" si="37"/>
        <v>0.8504891828579303</v>
      </c>
      <c r="AB91" s="66">
        <v>83110000</v>
      </c>
      <c r="AC91" s="77">
        <v>51891689</v>
      </c>
      <c r="AD91" s="68">
        <f t="shared" si="38"/>
        <v>1.6016052204429114</v>
      </c>
      <c r="AE91" s="66">
        <v>30961000</v>
      </c>
      <c r="AF91" s="77">
        <v>126232000</v>
      </c>
      <c r="AG91" s="68">
        <f t="shared" si="39"/>
        <v>0.24527061283985044</v>
      </c>
    </row>
    <row r="92" spans="1:33" s="10" customFormat="1" ht="12.75" customHeight="1">
      <c r="A92" s="17"/>
      <c r="B92" s="18" t="s">
        <v>243</v>
      </c>
      <c r="C92" s="51" t="s">
        <v>244</v>
      </c>
      <c r="D92" s="66">
        <v>56066611</v>
      </c>
      <c r="E92" s="77">
        <v>58589836</v>
      </c>
      <c r="F92" s="103">
        <f t="shared" si="30"/>
        <v>0.9569340832426976</v>
      </c>
      <c r="G92" s="66">
        <v>12019000</v>
      </c>
      <c r="H92" s="77">
        <v>28751403</v>
      </c>
      <c r="I92" s="68">
        <f t="shared" si="31"/>
        <v>0.4180317739624741</v>
      </c>
      <c r="J92" s="66">
        <v>12019000</v>
      </c>
      <c r="K92" s="77">
        <v>28751403</v>
      </c>
      <c r="L92" s="68">
        <f t="shared" si="32"/>
        <v>0.4180317739624741</v>
      </c>
      <c r="M92" s="66">
        <v>12019000</v>
      </c>
      <c r="N92" s="77">
        <v>56066611</v>
      </c>
      <c r="O92" s="68">
        <f t="shared" si="33"/>
        <v>0.2143700107003079</v>
      </c>
      <c r="P92" s="66">
        <v>1084000</v>
      </c>
      <c r="Q92" s="77">
        <v>15292655</v>
      </c>
      <c r="R92" s="68">
        <f t="shared" si="34"/>
        <v>0.07088370201250208</v>
      </c>
      <c r="S92" s="66">
        <v>0</v>
      </c>
      <c r="T92" s="77">
        <v>15292655</v>
      </c>
      <c r="U92" s="68">
        <f t="shared" si="35"/>
        <v>0</v>
      </c>
      <c r="V92" s="66">
        <v>0</v>
      </c>
      <c r="W92" s="77">
        <v>35170000</v>
      </c>
      <c r="X92" s="68">
        <f t="shared" si="36"/>
        <v>0</v>
      </c>
      <c r="Y92" s="66">
        <v>9045840</v>
      </c>
      <c r="Z92" s="77">
        <v>15292655</v>
      </c>
      <c r="AA92" s="68">
        <f t="shared" si="37"/>
        <v>0.5915153385726677</v>
      </c>
      <c r="AB92" s="66">
        <v>730000</v>
      </c>
      <c r="AC92" s="77">
        <v>43340</v>
      </c>
      <c r="AD92" s="68">
        <f t="shared" si="38"/>
        <v>16.843562528841716</v>
      </c>
      <c r="AE92" s="66">
        <v>6310000</v>
      </c>
      <c r="AF92" s="77">
        <v>28751403</v>
      </c>
      <c r="AG92" s="68">
        <f t="shared" si="39"/>
        <v>0.2194675508530836</v>
      </c>
    </row>
    <row r="93" spans="1:33" s="10" customFormat="1" ht="12.75" customHeight="1">
      <c r="A93" s="17"/>
      <c r="B93" s="18" t="s">
        <v>71</v>
      </c>
      <c r="C93" s="51" t="s">
        <v>72</v>
      </c>
      <c r="D93" s="66">
        <v>3013064995</v>
      </c>
      <c r="E93" s="77">
        <v>3339195995</v>
      </c>
      <c r="F93" s="103">
        <f t="shared" si="30"/>
        <v>0.9023324774920857</v>
      </c>
      <c r="G93" s="66">
        <v>657095649</v>
      </c>
      <c r="H93" s="77">
        <v>3339106140</v>
      </c>
      <c r="I93" s="68">
        <f t="shared" si="31"/>
        <v>0.19678788916844675</v>
      </c>
      <c r="J93" s="66">
        <v>657095649</v>
      </c>
      <c r="K93" s="77">
        <v>2095606243</v>
      </c>
      <c r="L93" s="68">
        <f t="shared" si="32"/>
        <v>0.3135587380477183</v>
      </c>
      <c r="M93" s="66">
        <v>657095649</v>
      </c>
      <c r="N93" s="77">
        <v>3013064995</v>
      </c>
      <c r="O93" s="68">
        <f t="shared" si="33"/>
        <v>0.21808213566265935</v>
      </c>
      <c r="P93" s="66">
        <v>113566300</v>
      </c>
      <c r="Q93" s="77">
        <v>411313300</v>
      </c>
      <c r="R93" s="68">
        <f t="shared" si="34"/>
        <v>0.2761065591606204</v>
      </c>
      <c r="S93" s="66">
        <v>110191300</v>
      </c>
      <c r="T93" s="77">
        <v>411313300</v>
      </c>
      <c r="U93" s="68">
        <f t="shared" si="35"/>
        <v>0.26790113521736353</v>
      </c>
      <c r="V93" s="66">
        <v>110191300</v>
      </c>
      <c r="W93" s="77">
        <v>6586191000</v>
      </c>
      <c r="X93" s="68">
        <f t="shared" si="36"/>
        <v>0.01673065661168952</v>
      </c>
      <c r="Y93" s="66">
        <v>300686300</v>
      </c>
      <c r="Z93" s="77">
        <v>411313300</v>
      </c>
      <c r="AA93" s="68">
        <f t="shared" si="37"/>
        <v>0.7310395749420211</v>
      </c>
      <c r="AB93" s="66">
        <v>763276000</v>
      </c>
      <c r="AC93" s="77">
        <v>1668196623</v>
      </c>
      <c r="AD93" s="68">
        <f t="shared" si="38"/>
        <v>0.45754558514053534</v>
      </c>
      <c r="AE93" s="66">
        <v>269450000</v>
      </c>
      <c r="AF93" s="77">
        <v>3339106140</v>
      </c>
      <c r="AG93" s="68">
        <f t="shared" si="39"/>
        <v>0.08069524857930992</v>
      </c>
    </row>
    <row r="94" spans="1:33" s="10" customFormat="1" ht="12.75" customHeight="1">
      <c r="A94" s="17"/>
      <c r="B94" s="18" t="s">
        <v>245</v>
      </c>
      <c r="C94" s="51" t="s">
        <v>246</v>
      </c>
      <c r="D94" s="66">
        <v>52514000</v>
      </c>
      <c r="E94" s="77">
        <v>52514000</v>
      </c>
      <c r="F94" s="103">
        <f t="shared" si="30"/>
        <v>1</v>
      </c>
      <c r="G94" s="66">
        <v>15140000</v>
      </c>
      <c r="H94" s="77">
        <v>49142000</v>
      </c>
      <c r="I94" s="68">
        <f t="shared" si="31"/>
        <v>0.3080867689552725</v>
      </c>
      <c r="J94" s="66">
        <v>15140000</v>
      </c>
      <c r="K94" s="77">
        <v>49142000</v>
      </c>
      <c r="L94" s="68">
        <f t="shared" si="32"/>
        <v>0.3080867689552725</v>
      </c>
      <c r="M94" s="66">
        <v>15140000</v>
      </c>
      <c r="N94" s="77">
        <v>52514000</v>
      </c>
      <c r="O94" s="68">
        <f t="shared" si="33"/>
        <v>0.28830407129527363</v>
      </c>
      <c r="P94" s="66">
        <v>2530000</v>
      </c>
      <c r="Q94" s="77">
        <v>13038000</v>
      </c>
      <c r="R94" s="68">
        <f t="shared" si="34"/>
        <v>0.1940481668967633</v>
      </c>
      <c r="S94" s="66">
        <v>0</v>
      </c>
      <c r="T94" s="77">
        <v>13038000</v>
      </c>
      <c r="U94" s="68">
        <f t="shared" si="35"/>
        <v>0</v>
      </c>
      <c r="V94" s="66">
        <v>0</v>
      </c>
      <c r="W94" s="77">
        <v>61901000</v>
      </c>
      <c r="X94" s="68">
        <f t="shared" si="36"/>
        <v>0</v>
      </c>
      <c r="Y94" s="66">
        <v>13038000</v>
      </c>
      <c r="Z94" s="77">
        <v>13038000</v>
      </c>
      <c r="AA94" s="68">
        <f t="shared" si="37"/>
        <v>1</v>
      </c>
      <c r="AB94" s="66">
        <v>3386000</v>
      </c>
      <c r="AC94" s="77">
        <v>0</v>
      </c>
      <c r="AD94" s="68">
        <f t="shared" si="38"/>
        <v>0</v>
      </c>
      <c r="AE94" s="66">
        <v>856000</v>
      </c>
      <c r="AF94" s="77">
        <v>49142000</v>
      </c>
      <c r="AG94" s="68">
        <f t="shared" si="39"/>
        <v>0.017418908469333767</v>
      </c>
    </row>
    <row r="95" spans="1:33" s="10" customFormat="1" ht="12.75" customHeight="1">
      <c r="A95" s="17"/>
      <c r="B95" s="18" t="s">
        <v>247</v>
      </c>
      <c r="C95" s="51" t="s">
        <v>248</v>
      </c>
      <c r="D95" s="66">
        <v>34729866</v>
      </c>
      <c r="E95" s="77">
        <v>66948870</v>
      </c>
      <c r="F95" s="103">
        <f t="shared" si="30"/>
        <v>0.5187520864803244</v>
      </c>
      <c r="G95" s="66">
        <v>20163840</v>
      </c>
      <c r="H95" s="77">
        <v>49145680</v>
      </c>
      <c r="I95" s="68">
        <f t="shared" si="31"/>
        <v>0.41028713001834544</v>
      </c>
      <c r="J95" s="66">
        <v>20163840</v>
      </c>
      <c r="K95" s="77">
        <v>49145680</v>
      </c>
      <c r="L95" s="68">
        <f t="shared" si="32"/>
        <v>0.41028713001834544</v>
      </c>
      <c r="M95" s="66">
        <v>20163840</v>
      </c>
      <c r="N95" s="77">
        <v>34729866</v>
      </c>
      <c r="O95" s="68">
        <f t="shared" si="33"/>
        <v>0.5805907802811563</v>
      </c>
      <c r="P95" s="66">
        <v>3790000</v>
      </c>
      <c r="Q95" s="77">
        <v>21592000</v>
      </c>
      <c r="R95" s="68">
        <f t="shared" si="34"/>
        <v>0.17552797332345313</v>
      </c>
      <c r="S95" s="66">
        <v>0</v>
      </c>
      <c r="T95" s="77">
        <v>21592000</v>
      </c>
      <c r="U95" s="68">
        <f t="shared" si="35"/>
        <v>0</v>
      </c>
      <c r="V95" s="66">
        <v>0</v>
      </c>
      <c r="W95" s="77">
        <v>37066000</v>
      </c>
      <c r="X95" s="68">
        <f t="shared" si="36"/>
        <v>0</v>
      </c>
      <c r="Y95" s="66">
        <v>13302000</v>
      </c>
      <c r="Z95" s="77">
        <v>21592000</v>
      </c>
      <c r="AA95" s="68">
        <f t="shared" si="37"/>
        <v>0.6160615042608374</v>
      </c>
      <c r="AB95" s="66">
        <v>2915000</v>
      </c>
      <c r="AC95" s="77">
        <v>524880</v>
      </c>
      <c r="AD95" s="68">
        <f t="shared" si="38"/>
        <v>5.553650358177107</v>
      </c>
      <c r="AE95" s="66">
        <v>1166000</v>
      </c>
      <c r="AF95" s="77">
        <v>49145680</v>
      </c>
      <c r="AG95" s="68">
        <f t="shared" si="39"/>
        <v>0.02372538135600118</v>
      </c>
    </row>
    <row r="96" spans="1:33" s="10" customFormat="1" ht="12.75" customHeight="1">
      <c r="A96" s="17"/>
      <c r="B96" s="18" t="s">
        <v>249</v>
      </c>
      <c r="C96" s="51" t="s">
        <v>250</v>
      </c>
      <c r="D96" s="66">
        <v>445254137</v>
      </c>
      <c r="E96" s="77">
        <v>553664632</v>
      </c>
      <c r="F96" s="103">
        <f t="shared" si="30"/>
        <v>0.804194653705097</v>
      </c>
      <c r="G96" s="66">
        <v>162260824</v>
      </c>
      <c r="H96" s="77">
        <v>564917083</v>
      </c>
      <c r="I96" s="68">
        <f t="shared" si="31"/>
        <v>0.2872294516892845</v>
      </c>
      <c r="J96" s="66">
        <v>162260824</v>
      </c>
      <c r="K96" s="77">
        <v>400827633</v>
      </c>
      <c r="L96" s="68">
        <f t="shared" si="32"/>
        <v>0.40481446547374145</v>
      </c>
      <c r="M96" s="66">
        <v>162260824</v>
      </c>
      <c r="N96" s="77">
        <v>445254137</v>
      </c>
      <c r="O96" s="68">
        <f t="shared" si="33"/>
        <v>0.3644229452718145</v>
      </c>
      <c r="P96" s="66">
        <v>12771330</v>
      </c>
      <c r="Q96" s="77">
        <v>74119330</v>
      </c>
      <c r="R96" s="68">
        <f t="shared" si="34"/>
        <v>0.17230768275967956</v>
      </c>
      <c r="S96" s="66">
        <v>0</v>
      </c>
      <c r="T96" s="77">
        <v>74119330</v>
      </c>
      <c r="U96" s="68">
        <f t="shared" si="35"/>
        <v>0</v>
      </c>
      <c r="V96" s="66">
        <v>0</v>
      </c>
      <c r="W96" s="77">
        <v>161719000</v>
      </c>
      <c r="X96" s="68">
        <f t="shared" si="36"/>
        <v>0</v>
      </c>
      <c r="Y96" s="66">
        <v>56242000</v>
      </c>
      <c r="Z96" s="77">
        <v>74119330</v>
      </c>
      <c r="AA96" s="68">
        <f t="shared" si="37"/>
        <v>0.758803405265536</v>
      </c>
      <c r="AB96" s="66">
        <v>119748000</v>
      </c>
      <c r="AC96" s="77">
        <v>211652869</v>
      </c>
      <c r="AD96" s="68">
        <f t="shared" si="38"/>
        <v>0.5657754632185024</v>
      </c>
      <c r="AE96" s="66">
        <v>307945000</v>
      </c>
      <c r="AF96" s="77">
        <v>564917083</v>
      </c>
      <c r="AG96" s="68">
        <f t="shared" si="39"/>
        <v>0.5451153970502252</v>
      </c>
    </row>
    <row r="97" spans="1:33" s="10" customFormat="1" ht="12.75" customHeight="1">
      <c r="A97" s="17"/>
      <c r="B97" s="18" t="s">
        <v>251</v>
      </c>
      <c r="C97" s="51" t="s">
        <v>252</v>
      </c>
      <c r="D97" s="66">
        <v>26663000</v>
      </c>
      <c r="E97" s="77">
        <v>79665000</v>
      </c>
      <c r="F97" s="103">
        <f t="shared" si="30"/>
        <v>0.33468901023033953</v>
      </c>
      <c r="G97" s="66">
        <v>10357470</v>
      </c>
      <c r="H97" s="77">
        <v>79665000</v>
      </c>
      <c r="I97" s="68">
        <f t="shared" si="31"/>
        <v>0.1300128036151384</v>
      </c>
      <c r="J97" s="66">
        <v>10357470</v>
      </c>
      <c r="K97" s="77">
        <v>79665000</v>
      </c>
      <c r="L97" s="68">
        <f t="shared" si="32"/>
        <v>0.1300128036151384</v>
      </c>
      <c r="M97" s="66">
        <v>10357470</v>
      </c>
      <c r="N97" s="77">
        <v>26663000</v>
      </c>
      <c r="O97" s="68">
        <f t="shared" si="33"/>
        <v>0.3884585380489817</v>
      </c>
      <c r="P97" s="66">
        <v>0</v>
      </c>
      <c r="Q97" s="77">
        <v>16770000</v>
      </c>
      <c r="R97" s="68">
        <f t="shared" si="34"/>
        <v>0</v>
      </c>
      <c r="S97" s="66">
        <v>0</v>
      </c>
      <c r="T97" s="77">
        <v>16770000</v>
      </c>
      <c r="U97" s="68">
        <f t="shared" si="35"/>
        <v>0</v>
      </c>
      <c r="V97" s="66">
        <v>0</v>
      </c>
      <c r="W97" s="77">
        <v>0</v>
      </c>
      <c r="X97" s="68">
        <f t="shared" si="36"/>
        <v>0</v>
      </c>
      <c r="Y97" s="66">
        <v>16770000</v>
      </c>
      <c r="Z97" s="77">
        <v>16770000</v>
      </c>
      <c r="AA97" s="68">
        <f t="shared" si="37"/>
        <v>1</v>
      </c>
      <c r="AB97" s="66">
        <v>0</v>
      </c>
      <c r="AC97" s="77">
        <v>30000</v>
      </c>
      <c r="AD97" s="68">
        <f t="shared" si="38"/>
        <v>0</v>
      </c>
      <c r="AE97" s="66">
        <v>0</v>
      </c>
      <c r="AF97" s="77">
        <v>79665000</v>
      </c>
      <c r="AG97" s="68">
        <f t="shared" si="39"/>
        <v>0</v>
      </c>
    </row>
    <row r="98" spans="1:33" s="10" customFormat="1" ht="12.75" customHeight="1">
      <c r="A98" s="17"/>
      <c r="B98" s="18" t="s">
        <v>253</v>
      </c>
      <c r="C98" s="51" t="s">
        <v>254</v>
      </c>
      <c r="D98" s="66">
        <v>246116000</v>
      </c>
      <c r="E98" s="77">
        <v>275514000</v>
      </c>
      <c r="F98" s="103">
        <f t="shared" si="30"/>
        <v>0.893297618269852</v>
      </c>
      <c r="G98" s="66">
        <v>56823000</v>
      </c>
      <c r="H98" s="77">
        <v>253354000</v>
      </c>
      <c r="I98" s="68">
        <f t="shared" si="31"/>
        <v>0.22428301901686967</v>
      </c>
      <c r="J98" s="66">
        <v>56823000</v>
      </c>
      <c r="K98" s="77">
        <v>131406000</v>
      </c>
      <c r="L98" s="68">
        <f t="shared" si="32"/>
        <v>0.43242317702388017</v>
      </c>
      <c r="M98" s="66">
        <v>56823000</v>
      </c>
      <c r="N98" s="77">
        <v>246116000</v>
      </c>
      <c r="O98" s="68">
        <f t="shared" si="33"/>
        <v>0.2308789351362772</v>
      </c>
      <c r="P98" s="66">
        <v>8342175</v>
      </c>
      <c r="Q98" s="77">
        <v>47352175</v>
      </c>
      <c r="R98" s="68">
        <f t="shared" si="34"/>
        <v>0.17617300578062148</v>
      </c>
      <c r="S98" s="66">
        <v>4500000</v>
      </c>
      <c r="T98" s="77">
        <v>47352175</v>
      </c>
      <c r="U98" s="68">
        <f t="shared" si="35"/>
        <v>0.09503259353978988</v>
      </c>
      <c r="V98" s="66">
        <v>4500000</v>
      </c>
      <c r="W98" s="77">
        <v>669320000</v>
      </c>
      <c r="X98" s="68">
        <f t="shared" si="36"/>
        <v>0.006723241498834638</v>
      </c>
      <c r="Y98" s="66">
        <v>20936000</v>
      </c>
      <c r="Z98" s="77">
        <v>47352175</v>
      </c>
      <c r="AA98" s="68">
        <f t="shared" si="37"/>
        <v>0.4421338618553424</v>
      </c>
      <c r="AB98" s="66">
        <v>46723000</v>
      </c>
      <c r="AC98" s="77">
        <v>161276000</v>
      </c>
      <c r="AD98" s="68">
        <f t="shared" si="38"/>
        <v>0.28970832609935765</v>
      </c>
      <c r="AE98" s="66">
        <v>26621000</v>
      </c>
      <c r="AF98" s="77">
        <v>253354000</v>
      </c>
      <c r="AG98" s="68">
        <f t="shared" si="39"/>
        <v>0.10507432288418576</v>
      </c>
    </row>
    <row r="99" spans="1:33" s="10" customFormat="1" ht="12.75" customHeight="1">
      <c r="A99" s="83"/>
      <c r="B99" s="84" t="s">
        <v>255</v>
      </c>
      <c r="C99" s="85" t="s">
        <v>256</v>
      </c>
      <c r="D99" s="86">
        <v>93591915</v>
      </c>
      <c r="E99" s="87">
        <v>150132915</v>
      </c>
      <c r="F99" s="107">
        <f t="shared" si="30"/>
        <v>0.623393710832831</v>
      </c>
      <c r="G99" s="86">
        <v>30906000</v>
      </c>
      <c r="H99" s="87">
        <v>127367000</v>
      </c>
      <c r="I99" s="88">
        <f t="shared" si="31"/>
        <v>0.24265312051002222</v>
      </c>
      <c r="J99" s="86">
        <v>30906000</v>
      </c>
      <c r="K99" s="87">
        <v>127367000</v>
      </c>
      <c r="L99" s="88">
        <f t="shared" si="32"/>
        <v>0.24265312051002222</v>
      </c>
      <c r="M99" s="86">
        <v>30906000</v>
      </c>
      <c r="N99" s="87">
        <v>93591915</v>
      </c>
      <c r="O99" s="88">
        <f t="shared" si="33"/>
        <v>0.33022083157503507</v>
      </c>
      <c r="P99" s="86">
        <v>3250000</v>
      </c>
      <c r="Q99" s="87">
        <v>24893000</v>
      </c>
      <c r="R99" s="88">
        <f t="shared" si="34"/>
        <v>0.13055879162816855</v>
      </c>
      <c r="S99" s="86">
        <v>0</v>
      </c>
      <c r="T99" s="87">
        <v>24893000</v>
      </c>
      <c r="U99" s="88">
        <f t="shared" si="35"/>
        <v>0</v>
      </c>
      <c r="V99" s="86">
        <v>0</v>
      </c>
      <c r="W99" s="87">
        <v>0</v>
      </c>
      <c r="X99" s="88">
        <f t="shared" si="36"/>
        <v>0</v>
      </c>
      <c r="Y99" s="86">
        <v>16653000</v>
      </c>
      <c r="Z99" s="87">
        <v>24893000</v>
      </c>
      <c r="AA99" s="88">
        <f t="shared" si="37"/>
        <v>0.6689832483027357</v>
      </c>
      <c r="AB99" s="86">
        <v>0</v>
      </c>
      <c r="AC99" s="87">
        <v>185316</v>
      </c>
      <c r="AD99" s="88">
        <f t="shared" si="38"/>
        <v>0</v>
      </c>
      <c r="AE99" s="86">
        <v>0</v>
      </c>
      <c r="AF99" s="87">
        <v>127367000</v>
      </c>
      <c r="AG99" s="88">
        <f t="shared" si="39"/>
        <v>0</v>
      </c>
    </row>
    <row r="100" spans="1:33" s="10" customFormat="1" ht="12.75" customHeight="1">
      <c r="A100" s="111"/>
      <c r="B100" s="112" t="s">
        <v>257</v>
      </c>
      <c r="C100" s="113" t="s">
        <v>258</v>
      </c>
      <c r="D100" s="114">
        <v>3593957</v>
      </c>
      <c r="E100" s="115">
        <v>63697201</v>
      </c>
      <c r="F100" s="116">
        <f aca="true" t="shared" si="40" ref="F100:F131">IF($E100=0,0,($N100/$E100))</f>
        <v>0.05642252632105452</v>
      </c>
      <c r="G100" s="114">
        <v>18134211</v>
      </c>
      <c r="H100" s="115">
        <v>59596956</v>
      </c>
      <c r="I100" s="117">
        <f aca="true" t="shared" si="41" ref="I100:I131">IF($AF100=0,0,($M100/$AF100))</f>
        <v>0.30428082602071155</v>
      </c>
      <c r="J100" s="114">
        <v>18134211</v>
      </c>
      <c r="K100" s="115">
        <v>59596956</v>
      </c>
      <c r="L100" s="117">
        <f aca="true" t="shared" si="42" ref="L100:L131">IF($K100=0,0,($M100/$K100))</f>
        <v>0.30428082602071155</v>
      </c>
      <c r="M100" s="114">
        <v>18134211</v>
      </c>
      <c r="N100" s="115">
        <v>3593957</v>
      </c>
      <c r="O100" s="117">
        <f aca="true" t="shared" si="43" ref="O100:O131">IF($N100=0,0,($M100/$N100))</f>
        <v>5.045750686499588</v>
      </c>
      <c r="P100" s="114">
        <v>4100000</v>
      </c>
      <c r="Q100" s="115">
        <v>45531000</v>
      </c>
      <c r="R100" s="117">
        <f aca="true" t="shared" si="44" ref="R100:R131">IF($T100=0,0,($P100/$T100))</f>
        <v>0.09004853835848103</v>
      </c>
      <c r="S100" s="114">
        <v>0</v>
      </c>
      <c r="T100" s="115">
        <v>45531000</v>
      </c>
      <c r="U100" s="117">
        <f aca="true" t="shared" si="45" ref="U100:U131">IF($T100=0,0,($V100/$T100))</f>
        <v>0</v>
      </c>
      <c r="V100" s="114">
        <v>0</v>
      </c>
      <c r="W100" s="115">
        <v>87132000</v>
      </c>
      <c r="X100" s="117">
        <f aca="true" t="shared" si="46" ref="X100:X131">IF($W100=0,0,($V100/$W100))</f>
        <v>0</v>
      </c>
      <c r="Y100" s="114">
        <v>41431000</v>
      </c>
      <c r="Z100" s="115">
        <v>45531000</v>
      </c>
      <c r="AA100" s="117">
        <f aca="true" t="shared" si="47" ref="AA100:AA131">IF($Z100=0,0,($Y100/$Z100))</f>
        <v>0.909951461641519</v>
      </c>
      <c r="AB100" s="114">
        <v>1635000</v>
      </c>
      <c r="AC100" s="115">
        <v>0</v>
      </c>
      <c r="AD100" s="117">
        <f aca="true" t="shared" si="48" ref="AD100:AD131">IF($AC100=0,0,($AB100/$AC100))</f>
        <v>0</v>
      </c>
      <c r="AE100" s="114">
        <v>2360000</v>
      </c>
      <c r="AF100" s="115">
        <v>59596956</v>
      </c>
      <c r="AG100" s="117">
        <f aca="true" t="shared" si="49" ref="AG100:AG131">IF($AF100=0,0,($AE100/$AF100))</f>
        <v>0.03959933792591689</v>
      </c>
    </row>
    <row r="101" spans="1:33" s="10" customFormat="1" ht="12.75" customHeight="1">
      <c r="A101" s="17"/>
      <c r="B101" s="18" t="s">
        <v>259</v>
      </c>
      <c r="C101" s="51" t="s">
        <v>260</v>
      </c>
      <c r="D101" s="66">
        <v>194031000</v>
      </c>
      <c r="E101" s="77">
        <v>194031000</v>
      </c>
      <c r="F101" s="103">
        <f t="shared" si="40"/>
        <v>1</v>
      </c>
      <c r="G101" s="66">
        <v>63666000</v>
      </c>
      <c r="H101" s="77">
        <v>172001000</v>
      </c>
      <c r="I101" s="68">
        <f t="shared" si="41"/>
        <v>0.37014901076156537</v>
      </c>
      <c r="J101" s="66">
        <v>63666000</v>
      </c>
      <c r="K101" s="77">
        <v>119385000</v>
      </c>
      <c r="L101" s="68">
        <f t="shared" si="42"/>
        <v>0.5332830757632868</v>
      </c>
      <c r="M101" s="66">
        <v>63666000</v>
      </c>
      <c r="N101" s="77">
        <v>194031000</v>
      </c>
      <c r="O101" s="68">
        <f t="shared" si="43"/>
        <v>0.3281228257340322</v>
      </c>
      <c r="P101" s="66">
        <v>14370000</v>
      </c>
      <c r="Q101" s="77">
        <v>34858000</v>
      </c>
      <c r="R101" s="68">
        <f t="shared" si="44"/>
        <v>0.41224396121406853</v>
      </c>
      <c r="S101" s="66">
        <v>0</v>
      </c>
      <c r="T101" s="77">
        <v>34858000</v>
      </c>
      <c r="U101" s="68">
        <f t="shared" si="45"/>
        <v>0</v>
      </c>
      <c r="V101" s="66">
        <v>0</v>
      </c>
      <c r="W101" s="77">
        <v>125000000</v>
      </c>
      <c r="X101" s="68">
        <f t="shared" si="46"/>
        <v>0</v>
      </c>
      <c r="Y101" s="66">
        <v>25303000</v>
      </c>
      <c r="Z101" s="77">
        <v>34858000</v>
      </c>
      <c r="AA101" s="68">
        <f t="shared" si="47"/>
        <v>0.7258878880027541</v>
      </c>
      <c r="AB101" s="66">
        <v>37000000</v>
      </c>
      <c r="AC101" s="77">
        <v>85690000</v>
      </c>
      <c r="AD101" s="68">
        <f t="shared" si="48"/>
        <v>0.43178900688528415</v>
      </c>
      <c r="AE101" s="66">
        <v>13067000</v>
      </c>
      <c r="AF101" s="77">
        <v>172001000</v>
      </c>
      <c r="AG101" s="68">
        <f t="shared" si="49"/>
        <v>0.07597048854367126</v>
      </c>
    </row>
    <row r="102" spans="1:33" s="10" customFormat="1" ht="12.75" customHeight="1">
      <c r="A102" s="17"/>
      <c r="B102" s="18" t="s">
        <v>261</v>
      </c>
      <c r="C102" s="51" t="s">
        <v>262</v>
      </c>
      <c r="D102" s="66">
        <v>45858653</v>
      </c>
      <c r="E102" s="77">
        <v>111625653</v>
      </c>
      <c r="F102" s="103">
        <f t="shared" si="40"/>
        <v>0.4108253951266919</v>
      </c>
      <c r="G102" s="66">
        <v>25948000</v>
      </c>
      <c r="H102" s="77">
        <v>111625973</v>
      </c>
      <c r="I102" s="68">
        <f t="shared" si="41"/>
        <v>0.2324548606622224</v>
      </c>
      <c r="J102" s="66">
        <v>25948000</v>
      </c>
      <c r="K102" s="77">
        <v>100194081</v>
      </c>
      <c r="L102" s="68">
        <f t="shared" si="42"/>
        <v>0.25897737412252925</v>
      </c>
      <c r="M102" s="66">
        <v>25948000</v>
      </c>
      <c r="N102" s="77">
        <v>45858653</v>
      </c>
      <c r="O102" s="68">
        <f t="shared" si="43"/>
        <v>0.5658256032945407</v>
      </c>
      <c r="P102" s="66">
        <v>0</v>
      </c>
      <c r="Q102" s="77">
        <v>25699000</v>
      </c>
      <c r="R102" s="68">
        <f t="shared" si="44"/>
        <v>0</v>
      </c>
      <c r="S102" s="66">
        <v>0</v>
      </c>
      <c r="T102" s="77">
        <v>25699000</v>
      </c>
      <c r="U102" s="68">
        <f t="shared" si="45"/>
        <v>0</v>
      </c>
      <c r="V102" s="66">
        <v>0</v>
      </c>
      <c r="W102" s="77">
        <v>71729000</v>
      </c>
      <c r="X102" s="68">
        <f t="shared" si="46"/>
        <v>0</v>
      </c>
      <c r="Y102" s="66">
        <v>16328000</v>
      </c>
      <c r="Z102" s="77">
        <v>25699000</v>
      </c>
      <c r="AA102" s="68">
        <f t="shared" si="47"/>
        <v>0.6353554613019962</v>
      </c>
      <c r="AB102" s="66">
        <v>41747000</v>
      </c>
      <c r="AC102" s="77">
        <v>14434337</v>
      </c>
      <c r="AD102" s="68">
        <f t="shared" si="48"/>
        <v>2.892200729413481</v>
      </c>
      <c r="AE102" s="66">
        <v>4203000</v>
      </c>
      <c r="AF102" s="77">
        <v>111625973</v>
      </c>
      <c r="AG102" s="68">
        <f t="shared" si="49"/>
        <v>0.0376525273378804</v>
      </c>
    </row>
    <row r="103" spans="1:33" s="10" customFormat="1" ht="12.75" customHeight="1">
      <c r="A103" s="17"/>
      <c r="B103" s="18" t="s">
        <v>263</v>
      </c>
      <c r="C103" s="51" t="s">
        <v>264</v>
      </c>
      <c r="D103" s="66">
        <v>4323000</v>
      </c>
      <c r="E103" s="77">
        <v>77321000</v>
      </c>
      <c r="F103" s="103">
        <f t="shared" si="40"/>
        <v>0.05590977871470881</v>
      </c>
      <c r="G103" s="66">
        <v>12068000</v>
      </c>
      <c r="H103" s="77">
        <v>72201464</v>
      </c>
      <c r="I103" s="68">
        <f t="shared" si="41"/>
        <v>0.16714342523580963</v>
      </c>
      <c r="J103" s="66">
        <v>12068000</v>
      </c>
      <c r="K103" s="77">
        <v>72201464</v>
      </c>
      <c r="L103" s="68">
        <f t="shared" si="42"/>
        <v>0.16714342523580963</v>
      </c>
      <c r="M103" s="66">
        <v>12068000</v>
      </c>
      <c r="N103" s="77">
        <v>4323000</v>
      </c>
      <c r="O103" s="68">
        <f t="shared" si="43"/>
        <v>2.791579921350914</v>
      </c>
      <c r="P103" s="66">
        <v>4600000</v>
      </c>
      <c r="Q103" s="77">
        <v>26581000</v>
      </c>
      <c r="R103" s="68">
        <f t="shared" si="44"/>
        <v>0.17305594221436366</v>
      </c>
      <c r="S103" s="66">
        <v>0</v>
      </c>
      <c r="T103" s="77">
        <v>26581000</v>
      </c>
      <c r="U103" s="68">
        <f t="shared" si="45"/>
        <v>0</v>
      </c>
      <c r="V103" s="66">
        <v>0</v>
      </c>
      <c r="W103" s="77">
        <v>88811000</v>
      </c>
      <c r="X103" s="68">
        <f t="shared" si="46"/>
        <v>0</v>
      </c>
      <c r="Y103" s="66">
        <v>21981000</v>
      </c>
      <c r="Z103" s="77">
        <v>26581000</v>
      </c>
      <c r="AA103" s="68">
        <f t="shared" si="47"/>
        <v>0.8269440577856364</v>
      </c>
      <c r="AB103" s="66">
        <v>100000</v>
      </c>
      <c r="AC103" s="77">
        <v>15000</v>
      </c>
      <c r="AD103" s="68">
        <f t="shared" si="48"/>
        <v>6.666666666666667</v>
      </c>
      <c r="AE103" s="66">
        <v>22400000</v>
      </c>
      <c r="AF103" s="77">
        <v>72201464</v>
      </c>
      <c r="AG103" s="68">
        <f t="shared" si="49"/>
        <v>0.31024301667899695</v>
      </c>
    </row>
    <row r="104" spans="1:33" s="10" customFormat="1" ht="12.75" customHeight="1">
      <c r="A104" s="17"/>
      <c r="B104" s="18" t="s">
        <v>265</v>
      </c>
      <c r="C104" s="51" t="s">
        <v>266</v>
      </c>
      <c r="D104" s="66">
        <v>99868000</v>
      </c>
      <c r="E104" s="77">
        <v>149356000</v>
      </c>
      <c r="F104" s="103">
        <f t="shared" si="40"/>
        <v>0.6686574359249042</v>
      </c>
      <c r="G104" s="66">
        <v>35534000</v>
      </c>
      <c r="H104" s="77">
        <v>137979000</v>
      </c>
      <c r="I104" s="68">
        <f t="shared" si="41"/>
        <v>0.257531943266729</v>
      </c>
      <c r="J104" s="66">
        <v>35534000</v>
      </c>
      <c r="K104" s="77">
        <v>105979000</v>
      </c>
      <c r="L104" s="68">
        <f t="shared" si="42"/>
        <v>0.3352928410345446</v>
      </c>
      <c r="M104" s="66">
        <v>35534000</v>
      </c>
      <c r="N104" s="77">
        <v>99868000</v>
      </c>
      <c r="O104" s="68">
        <f t="shared" si="43"/>
        <v>0.3558096687627669</v>
      </c>
      <c r="P104" s="66">
        <v>13831000</v>
      </c>
      <c r="Q104" s="77">
        <v>45367000</v>
      </c>
      <c r="R104" s="68">
        <f t="shared" si="44"/>
        <v>0.30486917803689906</v>
      </c>
      <c r="S104" s="66">
        <v>0</v>
      </c>
      <c r="T104" s="77">
        <v>45367000</v>
      </c>
      <c r="U104" s="68">
        <f t="shared" si="45"/>
        <v>0</v>
      </c>
      <c r="V104" s="66">
        <v>0</v>
      </c>
      <c r="W104" s="77">
        <v>134606000</v>
      </c>
      <c r="X104" s="68">
        <f t="shared" si="46"/>
        <v>0</v>
      </c>
      <c r="Y104" s="66">
        <v>28090000</v>
      </c>
      <c r="Z104" s="77">
        <v>45367000</v>
      </c>
      <c r="AA104" s="68">
        <f t="shared" si="47"/>
        <v>0.6191725262856261</v>
      </c>
      <c r="AB104" s="66">
        <v>13500000</v>
      </c>
      <c r="AC104" s="77">
        <v>45013000</v>
      </c>
      <c r="AD104" s="68">
        <f t="shared" si="48"/>
        <v>0.29991335836313954</v>
      </c>
      <c r="AE104" s="66">
        <v>23373000</v>
      </c>
      <c r="AF104" s="77">
        <v>137979000</v>
      </c>
      <c r="AG104" s="68">
        <f t="shared" si="49"/>
        <v>0.1693953427695519</v>
      </c>
    </row>
    <row r="105" spans="1:33" s="10" customFormat="1" ht="12.75" customHeight="1">
      <c r="A105" s="17"/>
      <c r="B105" s="18" t="s">
        <v>73</v>
      </c>
      <c r="C105" s="51" t="s">
        <v>74</v>
      </c>
      <c r="D105" s="66">
        <v>950322000</v>
      </c>
      <c r="E105" s="77">
        <v>1265075000</v>
      </c>
      <c r="F105" s="103">
        <f t="shared" si="40"/>
        <v>0.7511981503072941</v>
      </c>
      <c r="G105" s="66">
        <v>244814000</v>
      </c>
      <c r="H105" s="77">
        <v>1478551000</v>
      </c>
      <c r="I105" s="68">
        <f t="shared" si="41"/>
        <v>0.16557697367219662</v>
      </c>
      <c r="J105" s="66">
        <v>244814000</v>
      </c>
      <c r="K105" s="77">
        <v>1106053000</v>
      </c>
      <c r="L105" s="68">
        <f t="shared" si="42"/>
        <v>0.22134020702443735</v>
      </c>
      <c r="M105" s="66">
        <v>244814000</v>
      </c>
      <c r="N105" s="77">
        <v>950322000</v>
      </c>
      <c r="O105" s="68">
        <f t="shared" si="43"/>
        <v>0.2576116305841599</v>
      </c>
      <c r="P105" s="66">
        <v>143350750</v>
      </c>
      <c r="Q105" s="77">
        <v>312845750</v>
      </c>
      <c r="R105" s="68">
        <f t="shared" si="44"/>
        <v>0.4582154304477526</v>
      </c>
      <c r="S105" s="66">
        <v>61000000</v>
      </c>
      <c r="T105" s="77">
        <v>312845750</v>
      </c>
      <c r="U105" s="68">
        <f t="shared" si="45"/>
        <v>0.19498426940433106</v>
      </c>
      <c r="V105" s="66">
        <v>61000000</v>
      </c>
      <c r="W105" s="77">
        <v>1502317000</v>
      </c>
      <c r="X105" s="68">
        <f t="shared" si="46"/>
        <v>0.0406039471030415</v>
      </c>
      <c r="Y105" s="66">
        <v>234356250</v>
      </c>
      <c r="Z105" s="77">
        <v>312845750</v>
      </c>
      <c r="AA105" s="68">
        <f t="shared" si="47"/>
        <v>0.7491111833867009</v>
      </c>
      <c r="AB105" s="66">
        <v>215968000</v>
      </c>
      <c r="AC105" s="77">
        <v>741424944</v>
      </c>
      <c r="AD105" s="68">
        <f t="shared" si="48"/>
        <v>0.2912877449669403</v>
      </c>
      <c r="AE105" s="66">
        <v>190945000</v>
      </c>
      <c r="AF105" s="77">
        <v>1478551000</v>
      </c>
      <c r="AG105" s="68">
        <f t="shared" si="49"/>
        <v>0.12914333019287128</v>
      </c>
    </row>
    <row r="106" spans="1:33" s="10" customFormat="1" ht="12.75" customHeight="1">
      <c r="A106" s="17"/>
      <c r="B106" s="18" t="s">
        <v>267</v>
      </c>
      <c r="C106" s="51" t="s">
        <v>268</v>
      </c>
      <c r="D106" s="66">
        <v>30221400</v>
      </c>
      <c r="E106" s="77">
        <v>44936400</v>
      </c>
      <c r="F106" s="103">
        <f t="shared" si="40"/>
        <v>0.6725371858893904</v>
      </c>
      <c r="G106" s="66">
        <v>14971000</v>
      </c>
      <c r="H106" s="77">
        <v>43926677</v>
      </c>
      <c r="I106" s="68">
        <f t="shared" si="41"/>
        <v>0.34081794987588065</v>
      </c>
      <c r="J106" s="66">
        <v>14971000</v>
      </c>
      <c r="K106" s="77">
        <v>36468654</v>
      </c>
      <c r="L106" s="68">
        <f t="shared" si="42"/>
        <v>0.41051693325451494</v>
      </c>
      <c r="M106" s="66">
        <v>14971000</v>
      </c>
      <c r="N106" s="77">
        <v>30221400</v>
      </c>
      <c r="O106" s="68">
        <f t="shared" si="43"/>
        <v>0.4953774477687996</v>
      </c>
      <c r="P106" s="66">
        <v>0</v>
      </c>
      <c r="Q106" s="77">
        <v>9913000</v>
      </c>
      <c r="R106" s="68">
        <f t="shared" si="44"/>
        <v>0</v>
      </c>
      <c r="S106" s="66">
        <v>0</v>
      </c>
      <c r="T106" s="77">
        <v>9913000</v>
      </c>
      <c r="U106" s="68">
        <f t="shared" si="45"/>
        <v>0</v>
      </c>
      <c r="V106" s="66">
        <v>0</v>
      </c>
      <c r="W106" s="77">
        <v>72879000</v>
      </c>
      <c r="X106" s="68">
        <f t="shared" si="46"/>
        <v>0</v>
      </c>
      <c r="Y106" s="66">
        <v>9913000</v>
      </c>
      <c r="Z106" s="77">
        <v>9913000</v>
      </c>
      <c r="AA106" s="68">
        <f t="shared" si="47"/>
        <v>1</v>
      </c>
      <c r="AB106" s="66">
        <v>2267000</v>
      </c>
      <c r="AC106" s="77">
        <v>9054000</v>
      </c>
      <c r="AD106" s="68">
        <f t="shared" si="48"/>
        <v>0.25038656947205656</v>
      </c>
      <c r="AE106" s="66">
        <v>2144000</v>
      </c>
      <c r="AF106" s="77">
        <v>43926677</v>
      </c>
      <c r="AG106" s="68">
        <f t="shared" si="49"/>
        <v>0.0488086089462219</v>
      </c>
    </row>
    <row r="107" spans="1:33" s="10" customFormat="1" ht="12.75" customHeight="1">
      <c r="A107" s="17"/>
      <c r="B107" s="18" t="s">
        <v>269</v>
      </c>
      <c r="C107" s="51" t="s">
        <v>270</v>
      </c>
      <c r="D107" s="66">
        <v>31477960</v>
      </c>
      <c r="E107" s="77">
        <v>83858960</v>
      </c>
      <c r="F107" s="103">
        <f t="shared" si="40"/>
        <v>0.37536787959211515</v>
      </c>
      <c r="G107" s="66">
        <v>14103985</v>
      </c>
      <c r="H107" s="77">
        <v>24282787</v>
      </c>
      <c r="I107" s="68">
        <f t="shared" si="41"/>
        <v>0.5808223331201645</v>
      </c>
      <c r="J107" s="66">
        <v>14103985</v>
      </c>
      <c r="K107" s="77">
        <v>24282787</v>
      </c>
      <c r="L107" s="68">
        <f t="shared" si="42"/>
        <v>0.5808223331201645</v>
      </c>
      <c r="M107" s="66">
        <v>14103985</v>
      </c>
      <c r="N107" s="77">
        <v>31477960</v>
      </c>
      <c r="O107" s="68">
        <f t="shared" si="43"/>
        <v>0.4480590546528428</v>
      </c>
      <c r="P107" s="66">
        <v>17015000</v>
      </c>
      <c r="Q107" s="77">
        <v>36352000</v>
      </c>
      <c r="R107" s="68">
        <f t="shared" si="44"/>
        <v>0.46806227992957744</v>
      </c>
      <c r="S107" s="66">
        <v>0</v>
      </c>
      <c r="T107" s="77">
        <v>36352000</v>
      </c>
      <c r="U107" s="68">
        <f t="shared" si="45"/>
        <v>0</v>
      </c>
      <c r="V107" s="66">
        <v>0</v>
      </c>
      <c r="W107" s="77">
        <v>251035190</v>
      </c>
      <c r="X107" s="68">
        <f t="shared" si="46"/>
        <v>0</v>
      </c>
      <c r="Y107" s="66">
        <v>0</v>
      </c>
      <c r="Z107" s="77">
        <v>36352000</v>
      </c>
      <c r="AA107" s="68">
        <f t="shared" si="47"/>
        <v>0</v>
      </c>
      <c r="AB107" s="66">
        <v>8918709</v>
      </c>
      <c r="AC107" s="77">
        <v>735000</v>
      </c>
      <c r="AD107" s="68">
        <f t="shared" si="48"/>
        <v>12.134297959183673</v>
      </c>
      <c r="AE107" s="66">
        <v>9829632</v>
      </c>
      <c r="AF107" s="77">
        <v>24282787</v>
      </c>
      <c r="AG107" s="68">
        <f t="shared" si="49"/>
        <v>0.40479834542880105</v>
      </c>
    </row>
    <row r="108" spans="1:33" s="10" customFormat="1" ht="12.75" customHeight="1">
      <c r="A108" s="17"/>
      <c r="B108" s="18" t="s">
        <v>271</v>
      </c>
      <c r="C108" s="51" t="s">
        <v>272</v>
      </c>
      <c r="D108" s="66">
        <v>37465472</v>
      </c>
      <c r="E108" s="77">
        <v>73817472</v>
      </c>
      <c r="F108" s="103">
        <f t="shared" si="40"/>
        <v>0.5075420626704745</v>
      </c>
      <c r="G108" s="66">
        <v>22558193</v>
      </c>
      <c r="H108" s="77">
        <v>57671472</v>
      </c>
      <c r="I108" s="68">
        <f t="shared" si="41"/>
        <v>0.39114994325097163</v>
      </c>
      <c r="J108" s="66">
        <v>22558193</v>
      </c>
      <c r="K108" s="77">
        <v>51171472</v>
      </c>
      <c r="L108" s="68">
        <f t="shared" si="42"/>
        <v>0.4408353349694533</v>
      </c>
      <c r="M108" s="66">
        <v>22558193</v>
      </c>
      <c r="N108" s="77">
        <v>37465472</v>
      </c>
      <c r="O108" s="68">
        <f t="shared" si="43"/>
        <v>0.6021062006105248</v>
      </c>
      <c r="P108" s="66">
        <v>3400000</v>
      </c>
      <c r="Q108" s="77">
        <v>16146000</v>
      </c>
      <c r="R108" s="68">
        <f t="shared" si="44"/>
        <v>0.21057847144803665</v>
      </c>
      <c r="S108" s="66">
        <v>0</v>
      </c>
      <c r="T108" s="77">
        <v>16146000</v>
      </c>
      <c r="U108" s="68">
        <f t="shared" si="45"/>
        <v>0</v>
      </c>
      <c r="V108" s="66">
        <v>0</v>
      </c>
      <c r="W108" s="77">
        <v>66619454</v>
      </c>
      <c r="X108" s="68">
        <f t="shared" si="46"/>
        <v>0</v>
      </c>
      <c r="Y108" s="66">
        <v>5400000</v>
      </c>
      <c r="Z108" s="77">
        <v>16146000</v>
      </c>
      <c r="AA108" s="68">
        <f t="shared" si="47"/>
        <v>0.33444816053511706</v>
      </c>
      <c r="AB108" s="66">
        <v>9741648</v>
      </c>
      <c r="AC108" s="77">
        <v>12434533</v>
      </c>
      <c r="AD108" s="68">
        <f t="shared" si="48"/>
        <v>0.7834349709796098</v>
      </c>
      <c r="AE108" s="66">
        <v>7420250</v>
      </c>
      <c r="AF108" s="77">
        <v>57671472</v>
      </c>
      <c r="AG108" s="68">
        <f t="shared" si="49"/>
        <v>0.12866413397598037</v>
      </c>
    </row>
    <row r="109" spans="1:33" s="10" customFormat="1" ht="12.75" customHeight="1">
      <c r="A109" s="17"/>
      <c r="B109" s="18" t="s">
        <v>273</v>
      </c>
      <c r="C109" s="51" t="s">
        <v>274</v>
      </c>
      <c r="D109" s="66">
        <v>46872543</v>
      </c>
      <c r="E109" s="77">
        <v>103646316</v>
      </c>
      <c r="F109" s="103">
        <f t="shared" si="40"/>
        <v>0.4522354947955893</v>
      </c>
      <c r="G109" s="66">
        <v>26591631</v>
      </c>
      <c r="H109" s="77">
        <v>96037101</v>
      </c>
      <c r="I109" s="68">
        <f t="shared" si="41"/>
        <v>0.27688914724737473</v>
      </c>
      <c r="J109" s="66">
        <v>26591631</v>
      </c>
      <c r="K109" s="77">
        <v>78142137</v>
      </c>
      <c r="L109" s="68">
        <f t="shared" si="42"/>
        <v>0.3402982311579219</v>
      </c>
      <c r="M109" s="66">
        <v>26591631</v>
      </c>
      <c r="N109" s="77">
        <v>46872543</v>
      </c>
      <c r="O109" s="68">
        <f t="shared" si="43"/>
        <v>0.5673178645331873</v>
      </c>
      <c r="P109" s="66">
        <v>6900000</v>
      </c>
      <c r="Q109" s="77">
        <v>31693000</v>
      </c>
      <c r="R109" s="68">
        <f t="shared" si="44"/>
        <v>0.21771369072034835</v>
      </c>
      <c r="S109" s="66">
        <v>1450000</v>
      </c>
      <c r="T109" s="77">
        <v>31693000</v>
      </c>
      <c r="U109" s="68">
        <f t="shared" si="45"/>
        <v>0.0457514277600732</v>
      </c>
      <c r="V109" s="66">
        <v>1450000</v>
      </c>
      <c r="W109" s="77">
        <v>59843559</v>
      </c>
      <c r="X109" s="68">
        <f t="shared" si="46"/>
        <v>0.02422984234610779</v>
      </c>
      <c r="Y109" s="66">
        <v>27363000</v>
      </c>
      <c r="Z109" s="77">
        <v>31693000</v>
      </c>
      <c r="AA109" s="68">
        <f t="shared" si="47"/>
        <v>0.8633767708957814</v>
      </c>
      <c r="AB109" s="66">
        <v>28261053</v>
      </c>
      <c r="AC109" s="77">
        <v>25187874</v>
      </c>
      <c r="AD109" s="68">
        <f t="shared" si="48"/>
        <v>1.1220102577930953</v>
      </c>
      <c r="AE109" s="66">
        <v>23677222</v>
      </c>
      <c r="AF109" s="77">
        <v>96037101</v>
      </c>
      <c r="AG109" s="68">
        <f t="shared" si="49"/>
        <v>0.2465424482148831</v>
      </c>
    </row>
    <row r="110" spans="1:33" s="10" customFormat="1" ht="12.75" customHeight="1">
      <c r="A110" s="17"/>
      <c r="B110" s="18" t="s">
        <v>275</v>
      </c>
      <c r="C110" s="51" t="s">
        <v>276</v>
      </c>
      <c r="D110" s="66">
        <v>289793072</v>
      </c>
      <c r="E110" s="77">
        <v>363010072</v>
      </c>
      <c r="F110" s="103">
        <f t="shared" si="40"/>
        <v>0.7983058717996122</v>
      </c>
      <c r="G110" s="66">
        <v>95667230</v>
      </c>
      <c r="H110" s="77">
        <v>363002420</v>
      </c>
      <c r="I110" s="68">
        <f t="shared" si="41"/>
        <v>0.263544331192062</v>
      </c>
      <c r="J110" s="66">
        <v>95667230</v>
      </c>
      <c r="K110" s="77">
        <v>263702420</v>
      </c>
      <c r="L110" s="68">
        <f t="shared" si="42"/>
        <v>0.36278480114061906</v>
      </c>
      <c r="M110" s="66">
        <v>95667230</v>
      </c>
      <c r="N110" s="77">
        <v>289793072</v>
      </c>
      <c r="O110" s="68">
        <f t="shared" si="43"/>
        <v>0.3301225572431904</v>
      </c>
      <c r="P110" s="66">
        <v>0</v>
      </c>
      <c r="Q110" s="77">
        <v>48248000</v>
      </c>
      <c r="R110" s="68">
        <f t="shared" si="44"/>
        <v>0</v>
      </c>
      <c r="S110" s="66">
        <v>0</v>
      </c>
      <c r="T110" s="77">
        <v>48248000</v>
      </c>
      <c r="U110" s="68">
        <f t="shared" si="45"/>
        <v>0</v>
      </c>
      <c r="V110" s="66">
        <v>0</v>
      </c>
      <c r="W110" s="77">
        <v>273480309</v>
      </c>
      <c r="X110" s="68">
        <f t="shared" si="46"/>
        <v>0</v>
      </c>
      <c r="Y110" s="66">
        <v>47248000</v>
      </c>
      <c r="Z110" s="77">
        <v>48248000</v>
      </c>
      <c r="AA110" s="68">
        <f t="shared" si="47"/>
        <v>0.9792737522798872</v>
      </c>
      <c r="AB110" s="66">
        <v>50500000</v>
      </c>
      <c r="AC110" s="77">
        <v>177234750</v>
      </c>
      <c r="AD110" s="68">
        <f t="shared" si="48"/>
        <v>0.28493283625248433</v>
      </c>
      <c r="AE110" s="66">
        <v>0</v>
      </c>
      <c r="AF110" s="77">
        <v>363002420</v>
      </c>
      <c r="AG110" s="68">
        <f t="shared" si="49"/>
        <v>0</v>
      </c>
    </row>
    <row r="111" spans="1:33" s="10" customFormat="1" ht="12.75" customHeight="1">
      <c r="A111" s="17"/>
      <c r="B111" s="18" t="s">
        <v>277</v>
      </c>
      <c r="C111" s="51" t="s">
        <v>278</v>
      </c>
      <c r="D111" s="66">
        <v>41874836</v>
      </c>
      <c r="E111" s="77">
        <v>107900836</v>
      </c>
      <c r="F111" s="103">
        <f t="shared" si="40"/>
        <v>0.388086298052408</v>
      </c>
      <c r="G111" s="66">
        <v>26761546</v>
      </c>
      <c r="H111" s="77">
        <v>77238589</v>
      </c>
      <c r="I111" s="68">
        <f t="shared" si="41"/>
        <v>0.34647896014775725</v>
      </c>
      <c r="J111" s="66">
        <v>26761546</v>
      </c>
      <c r="K111" s="77">
        <v>77238589</v>
      </c>
      <c r="L111" s="68">
        <f t="shared" si="42"/>
        <v>0.34647896014775725</v>
      </c>
      <c r="M111" s="66">
        <v>26761546</v>
      </c>
      <c r="N111" s="77">
        <v>41874836</v>
      </c>
      <c r="O111" s="68">
        <f t="shared" si="43"/>
        <v>0.6390841984431891</v>
      </c>
      <c r="P111" s="66">
        <v>19669500</v>
      </c>
      <c r="Q111" s="77">
        <v>51834461</v>
      </c>
      <c r="R111" s="68">
        <f t="shared" si="44"/>
        <v>0.379467628688181</v>
      </c>
      <c r="S111" s="66">
        <v>17800000</v>
      </c>
      <c r="T111" s="77">
        <v>51834461</v>
      </c>
      <c r="U111" s="68">
        <f t="shared" si="45"/>
        <v>0.34340088922695655</v>
      </c>
      <c r="V111" s="66">
        <v>17800000</v>
      </c>
      <c r="W111" s="77">
        <v>147922085</v>
      </c>
      <c r="X111" s="68">
        <f t="shared" si="46"/>
        <v>0.12033362022986628</v>
      </c>
      <c r="Y111" s="66">
        <v>22898976</v>
      </c>
      <c r="Z111" s="77">
        <v>51834461</v>
      </c>
      <c r="AA111" s="68">
        <f t="shared" si="47"/>
        <v>0.4417712764486931</v>
      </c>
      <c r="AB111" s="66">
        <v>4367394</v>
      </c>
      <c r="AC111" s="77">
        <v>1004230</v>
      </c>
      <c r="AD111" s="68">
        <f t="shared" si="48"/>
        <v>4.348997739561654</v>
      </c>
      <c r="AE111" s="66">
        <v>4632842</v>
      </c>
      <c r="AF111" s="77">
        <v>77238589</v>
      </c>
      <c r="AG111" s="68">
        <f t="shared" si="49"/>
        <v>0.0599809248198462</v>
      </c>
    </row>
    <row r="112" spans="1:33" s="10" customFormat="1" ht="12.75" customHeight="1">
      <c r="A112" s="17"/>
      <c r="B112" s="18" t="s">
        <v>279</v>
      </c>
      <c r="C112" s="51" t="s">
        <v>280</v>
      </c>
      <c r="D112" s="66">
        <v>123492000</v>
      </c>
      <c r="E112" s="77">
        <v>194366000</v>
      </c>
      <c r="F112" s="103">
        <f t="shared" si="40"/>
        <v>0.6353580358704711</v>
      </c>
      <c r="G112" s="66">
        <v>48981000</v>
      </c>
      <c r="H112" s="77">
        <v>117764000</v>
      </c>
      <c r="I112" s="68">
        <f t="shared" si="41"/>
        <v>0.4159250704799429</v>
      </c>
      <c r="J112" s="66">
        <v>48981000</v>
      </c>
      <c r="K112" s="77">
        <v>82114000</v>
      </c>
      <c r="L112" s="68">
        <f t="shared" si="42"/>
        <v>0.5964999878218087</v>
      </c>
      <c r="M112" s="66">
        <v>48981000</v>
      </c>
      <c r="N112" s="77">
        <v>123492000</v>
      </c>
      <c r="O112" s="68">
        <f t="shared" si="43"/>
        <v>0.3966329802740258</v>
      </c>
      <c r="P112" s="66">
        <v>34473675</v>
      </c>
      <c r="Q112" s="77">
        <v>64484675</v>
      </c>
      <c r="R112" s="68">
        <f t="shared" si="44"/>
        <v>0.534602601315739</v>
      </c>
      <c r="S112" s="66">
        <v>0</v>
      </c>
      <c r="T112" s="77">
        <v>64484675</v>
      </c>
      <c r="U112" s="68">
        <f t="shared" si="45"/>
        <v>0</v>
      </c>
      <c r="V112" s="66">
        <v>0</v>
      </c>
      <c r="W112" s="77">
        <v>454809000</v>
      </c>
      <c r="X112" s="68">
        <f t="shared" si="46"/>
        <v>0</v>
      </c>
      <c r="Y112" s="66">
        <v>50797681</v>
      </c>
      <c r="Z112" s="77">
        <v>64484675</v>
      </c>
      <c r="AA112" s="68">
        <f t="shared" si="47"/>
        <v>0.7877481122452737</v>
      </c>
      <c r="AB112" s="66">
        <v>42840000</v>
      </c>
      <c r="AC112" s="77">
        <v>62801000</v>
      </c>
      <c r="AD112" s="68">
        <f t="shared" si="48"/>
        <v>0.6821547427588732</v>
      </c>
      <c r="AE112" s="66">
        <v>17841000</v>
      </c>
      <c r="AF112" s="77">
        <v>117764000</v>
      </c>
      <c r="AG112" s="68">
        <f t="shared" si="49"/>
        <v>0.15149791107639007</v>
      </c>
    </row>
    <row r="113" spans="1:33" s="10" customFormat="1" ht="12.75" customHeight="1">
      <c r="A113" s="17"/>
      <c r="B113" s="18" t="s">
        <v>281</v>
      </c>
      <c r="C113" s="51" t="s">
        <v>282</v>
      </c>
      <c r="D113" s="66">
        <v>63127903</v>
      </c>
      <c r="E113" s="77">
        <v>119006903</v>
      </c>
      <c r="F113" s="103">
        <f t="shared" si="40"/>
        <v>0.5304558089374025</v>
      </c>
      <c r="G113" s="66">
        <v>13673301</v>
      </c>
      <c r="H113" s="77">
        <v>40827174</v>
      </c>
      <c r="I113" s="68">
        <f t="shared" si="41"/>
        <v>0.33490686864586805</v>
      </c>
      <c r="J113" s="66">
        <v>13673301</v>
      </c>
      <c r="K113" s="77">
        <v>40827174</v>
      </c>
      <c r="L113" s="68">
        <f t="shared" si="42"/>
        <v>0.33490686864586805</v>
      </c>
      <c r="M113" s="66">
        <v>13673301</v>
      </c>
      <c r="N113" s="77">
        <v>63127903</v>
      </c>
      <c r="O113" s="68">
        <f t="shared" si="43"/>
        <v>0.2165967876360474</v>
      </c>
      <c r="P113" s="66">
        <v>13532191</v>
      </c>
      <c r="Q113" s="77">
        <v>73127377</v>
      </c>
      <c r="R113" s="68">
        <f t="shared" si="44"/>
        <v>0.18504958820005263</v>
      </c>
      <c r="S113" s="66">
        <v>0</v>
      </c>
      <c r="T113" s="77">
        <v>73127377</v>
      </c>
      <c r="U113" s="68">
        <f t="shared" si="45"/>
        <v>0</v>
      </c>
      <c r="V113" s="66">
        <v>0</v>
      </c>
      <c r="W113" s="77">
        <v>73127377</v>
      </c>
      <c r="X113" s="68">
        <f t="shared" si="46"/>
        <v>0</v>
      </c>
      <c r="Y113" s="66">
        <v>34928530</v>
      </c>
      <c r="Z113" s="77">
        <v>73127377</v>
      </c>
      <c r="AA113" s="68">
        <f t="shared" si="47"/>
        <v>0.47763958496692693</v>
      </c>
      <c r="AB113" s="66">
        <v>0</v>
      </c>
      <c r="AC113" s="77">
        <v>0</v>
      </c>
      <c r="AD113" s="68">
        <f t="shared" si="48"/>
        <v>0</v>
      </c>
      <c r="AE113" s="66">
        <v>0</v>
      </c>
      <c r="AF113" s="77">
        <v>40827174</v>
      </c>
      <c r="AG113" s="68">
        <f t="shared" si="49"/>
        <v>0</v>
      </c>
    </row>
    <row r="114" spans="1:33" s="10" customFormat="1" ht="12.75" customHeight="1">
      <c r="A114" s="17"/>
      <c r="B114" s="18" t="s">
        <v>283</v>
      </c>
      <c r="C114" s="51" t="s">
        <v>284</v>
      </c>
      <c r="D114" s="66">
        <v>7718000</v>
      </c>
      <c r="E114" s="77">
        <v>7718000</v>
      </c>
      <c r="F114" s="103">
        <f t="shared" si="40"/>
        <v>1</v>
      </c>
      <c r="G114" s="66">
        <v>28573000</v>
      </c>
      <c r="H114" s="77">
        <v>59888000</v>
      </c>
      <c r="I114" s="68">
        <f t="shared" si="41"/>
        <v>0.47710726689821</v>
      </c>
      <c r="J114" s="66">
        <v>28573000</v>
      </c>
      <c r="K114" s="77">
        <v>59888000</v>
      </c>
      <c r="L114" s="68">
        <f t="shared" si="42"/>
        <v>0.47710726689821</v>
      </c>
      <c r="M114" s="66">
        <v>28573000</v>
      </c>
      <c r="N114" s="77">
        <v>7718000</v>
      </c>
      <c r="O114" s="68">
        <f t="shared" si="43"/>
        <v>3.7021249028245657</v>
      </c>
      <c r="P114" s="66">
        <v>470000</v>
      </c>
      <c r="Q114" s="77">
        <v>490000</v>
      </c>
      <c r="R114" s="68">
        <f t="shared" si="44"/>
        <v>0.9591836734693877</v>
      </c>
      <c r="S114" s="66">
        <v>0</v>
      </c>
      <c r="T114" s="77">
        <v>490000</v>
      </c>
      <c r="U114" s="68">
        <f t="shared" si="45"/>
        <v>0</v>
      </c>
      <c r="V114" s="66">
        <v>0</v>
      </c>
      <c r="W114" s="77">
        <v>0</v>
      </c>
      <c r="X114" s="68">
        <f t="shared" si="46"/>
        <v>0</v>
      </c>
      <c r="Y114" s="66">
        <v>0</v>
      </c>
      <c r="Z114" s="77">
        <v>490000</v>
      </c>
      <c r="AA114" s="68">
        <f t="shared" si="47"/>
        <v>0</v>
      </c>
      <c r="AB114" s="66">
        <v>5268000</v>
      </c>
      <c r="AC114" s="77">
        <v>1051000</v>
      </c>
      <c r="AD114" s="68">
        <f t="shared" si="48"/>
        <v>5.012369172216936</v>
      </c>
      <c r="AE114" s="66">
        <v>0</v>
      </c>
      <c r="AF114" s="77">
        <v>59888000</v>
      </c>
      <c r="AG114" s="68">
        <f t="shared" si="49"/>
        <v>0</v>
      </c>
    </row>
    <row r="115" spans="1:33" s="10" customFormat="1" ht="12.75" customHeight="1">
      <c r="A115" s="17"/>
      <c r="B115" s="18" t="s">
        <v>285</v>
      </c>
      <c r="C115" s="51" t="s">
        <v>286</v>
      </c>
      <c r="D115" s="66">
        <v>22878700</v>
      </c>
      <c r="E115" s="77">
        <v>38744700</v>
      </c>
      <c r="F115" s="103">
        <f t="shared" si="40"/>
        <v>0.5904988295173276</v>
      </c>
      <c r="G115" s="66">
        <v>8311000</v>
      </c>
      <c r="H115" s="77">
        <v>23511120</v>
      </c>
      <c r="I115" s="68">
        <f t="shared" si="41"/>
        <v>0.3534923049178431</v>
      </c>
      <c r="J115" s="66">
        <v>8311000</v>
      </c>
      <c r="K115" s="77">
        <v>23511120</v>
      </c>
      <c r="L115" s="68">
        <f t="shared" si="42"/>
        <v>0.3534923049178431</v>
      </c>
      <c r="M115" s="66">
        <v>8311000</v>
      </c>
      <c r="N115" s="77">
        <v>22878700</v>
      </c>
      <c r="O115" s="68">
        <f t="shared" si="43"/>
        <v>0.36326364697294866</v>
      </c>
      <c r="P115" s="66">
        <v>100</v>
      </c>
      <c r="Q115" s="77">
        <v>100</v>
      </c>
      <c r="R115" s="68">
        <f t="shared" si="44"/>
        <v>1</v>
      </c>
      <c r="S115" s="66">
        <v>0</v>
      </c>
      <c r="T115" s="77">
        <v>100</v>
      </c>
      <c r="U115" s="68">
        <f t="shared" si="45"/>
        <v>0</v>
      </c>
      <c r="V115" s="66">
        <v>0</v>
      </c>
      <c r="W115" s="77">
        <v>43200000</v>
      </c>
      <c r="X115" s="68">
        <f t="shared" si="46"/>
        <v>0</v>
      </c>
      <c r="Y115" s="66">
        <v>0</v>
      </c>
      <c r="Z115" s="77">
        <v>100</v>
      </c>
      <c r="AA115" s="68">
        <f t="shared" si="47"/>
        <v>0</v>
      </c>
      <c r="AB115" s="66">
        <v>4215000</v>
      </c>
      <c r="AC115" s="77">
        <v>811000</v>
      </c>
      <c r="AD115" s="68">
        <f t="shared" si="48"/>
        <v>5.197287299630086</v>
      </c>
      <c r="AE115" s="66">
        <v>4000000</v>
      </c>
      <c r="AF115" s="77">
        <v>23511120</v>
      </c>
      <c r="AG115" s="68">
        <f t="shared" si="49"/>
        <v>0.17013226081956112</v>
      </c>
    </row>
    <row r="116" spans="1:33" s="10" customFormat="1" ht="12.75" customHeight="1">
      <c r="A116" s="17"/>
      <c r="B116" s="18" t="s">
        <v>287</v>
      </c>
      <c r="C116" s="51" t="s">
        <v>288</v>
      </c>
      <c r="D116" s="66">
        <v>95566000</v>
      </c>
      <c r="E116" s="77">
        <v>136349000</v>
      </c>
      <c r="F116" s="103">
        <f t="shared" si="40"/>
        <v>0.7008925624683716</v>
      </c>
      <c r="G116" s="66">
        <v>18255000</v>
      </c>
      <c r="H116" s="77">
        <v>50278000</v>
      </c>
      <c r="I116" s="68">
        <f t="shared" si="41"/>
        <v>0.36308126814909103</v>
      </c>
      <c r="J116" s="66">
        <v>18255000</v>
      </c>
      <c r="K116" s="77">
        <v>50278000</v>
      </c>
      <c r="L116" s="68">
        <f t="shared" si="42"/>
        <v>0.36308126814909103</v>
      </c>
      <c r="M116" s="66">
        <v>18255000</v>
      </c>
      <c r="N116" s="77">
        <v>95566000</v>
      </c>
      <c r="O116" s="68">
        <f t="shared" si="43"/>
        <v>0.19101981876399557</v>
      </c>
      <c r="P116" s="66">
        <v>0</v>
      </c>
      <c r="Q116" s="77">
        <v>24412000</v>
      </c>
      <c r="R116" s="68">
        <f t="shared" si="44"/>
        <v>0</v>
      </c>
      <c r="S116" s="66">
        <v>0</v>
      </c>
      <c r="T116" s="77">
        <v>24412000</v>
      </c>
      <c r="U116" s="68">
        <f t="shared" si="45"/>
        <v>0</v>
      </c>
      <c r="V116" s="66">
        <v>0</v>
      </c>
      <c r="W116" s="77">
        <v>12412000</v>
      </c>
      <c r="X116" s="68">
        <f t="shared" si="46"/>
        <v>0</v>
      </c>
      <c r="Y116" s="66">
        <v>12000000</v>
      </c>
      <c r="Z116" s="77">
        <v>24412000</v>
      </c>
      <c r="AA116" s="68">
        <f t="shared" si="47"/>
        <v>0.4915615271178109</v>
      </c>
      <c r="AB116" s="66">
        <v>0</v>
      </c>
      <c r="AC116" s="77">
        <v>24000</v>
      </c>
      <c r="AD116" s="68">
        <f t="shared" si="48"/>
        <v>0</v>
      </c>
      <c r="AE116" s="66">
        <v>5866000</v>
      </c>
      <c r="AF116" s="77">
        <v>50278000</v>
      </c>
      <c r="AG116" s="68">
        <f t="shared" si="49"/>
        <v>0.11667130753013247</v>
      </c>
    </row>
    <row r="117" spans="1:33" s="10" customFormat="1" ht="12.75" customHeight="1">
      <c r="A117" s="17"/>
      <c r="B117" s="18" t="s">
        <v>289</v>
      </c>
      <c r="C117" s="51" t="s">
        <v>290</v>
      </c>
      <c r="D117" s="66">
        <v>87585070</v>
      </c>
      <c r="E117" s="77">
        <v>128207070</v>
      </c>
      <c r="F117" s="103">
        <f t="shared" si="40"/>
        <v>0.6831531989616485</v>
      </c>
      <c r="G117" s="66">
        <v>30528775</v>
      </c>
      <c r="H117" s="77">
        <v>69686622</v>
      </c>
      <c r="I117" s="68">
        <f t="shared" si="41"/>
        <v>0.4380865957313873</v>
      </c>
      <c r="J117" s="66">
        <v>30528775</v>
      </c>
      <c r="K117" s="77">
        <v>69686622</v>
      </c>
      <c r="L117" s="68">
        <f t="shared" si="42"/>
        <v>0.4380865957313873</v>
      </c>
      <c r="M117" s="66">
        <v>30528775</v>
      </c>
      <c r="N117" s="77">
        <v>87585070</v>
      </c>
      <c r="O117" s="68">
        <f t="shared" si="43"/>
        <v>0.34856140435807154</v>
      </c>
      <c r="P117" s="66">
        <v>0</v>
      </c>
      <c r="Q117" s="77">
        <v>0</v>
      </c>
      <c r="R117" s="68">
        <f t="shared" si="44"/>
        <v>0</v>
      </c>
      <c r="S117" s="66">
        <v>0</v>
      </c>
      <c r="T117" s="77">
        <v>0</v>
      </c>
      <c r="U117" s="68">
        <f t="shared" si="45"/>
        <v>0</v>
      </c>
      <c r="V117" s="66">
        <v>0</v>
      </c>
      <c r="W117" s="77">
        <v>107838000</v>
      </c>
      <c r="X117" s="68">
        <f t="shared" si="46"/>
        <v>0</v>
      </c>
      <c r="Y117" s="66">
        <v>0</v>
      </c>
      <c r="Z117" s="77">
        <v>0</v>
      </c>
      <c r="AA117" s="68">
        <f t="shared" si="47"/>
        <v>0</v>
      </c>
      <c r="AB117" s="66">
        <v>11191000</v>
      </c>
      <c r="AC117" s="77">
        <v>5096400</v>
      </c>
      <c r="AD117" s="68">
        <f t="shared" si="48"/>
        <v>2.1958637469586373</v>
      </c>
      <c r="AE117" s="66">
        <v>5700000</v>
      </c>
      <c r="AF117" s="77">
        <v>69686622</v>
      </c>
      <c r="AG117" s="68">
        <f t="shared" si="49"/>
        <v>0.08179475251361731</v>
      </c>
    </row>
    <row r="118" spans="1:33" s="10" customFormat="1" ht="12.75" customHeight="1">
      <c r="A118" s="17"/>
      <c r="B118" s="18" t="s">
        <v>291</v>
      </c>
      <c r="C118" s="51" t="s">
        <v>292</v>
      </c>
      <c r="D118" s="66">
        <v>21160000</v>
      </c>
      <c r="E118" s="77">
        <v>61500000</v>
      </c>
      <c r="F118" s="103">
        <f t="shared" si="40"/>
        <v>0.3440650406504065</v>
      </c>
      <c r="G118" s="66">
        <v>16625000</v>
      </c>
      <c r="H118" s="77">
        <v>43875080</v>
      </c>
      <c r="I118" s="68">
        <f t="shared" si="41"/>
        <v>0.37891668801515577</v>
      </c>
      <c r="J118" s="66">
        <v>16625000</v>
      </c>
      <c r="K118" s="77">
        <v>43875080</v>
      </c>
      <c r="L118" s="68">
        <f t="shared" si="42"/>
        <v>0.37891668801515577</v>
      </c>
      <c r="M118" s="66">
        <v>16625000</v>
      </c>
      <c r="N118" s="77">
        <v>21160000</v>
      </c>
      <c r="O118" s="68">
        <f t="shared" si="43"/>
        <v>0.7856805293005671</v>
      </c>
      <c r="P118" s="66">
        <v>0</v>
      </c>
      <c r="Q118" s="77">
        <v>17624000</v>
      </c>
      <c r="R118" s="68">
        <f t="shared" si="44"/>
        <v>0</v>
      </c>
      <c r="S118" s="66">
        <v>0</v>
      </c>
      <c r="T118" s="77">
        <v>17624000</v>
      </c>
      <c r="U118" s="68">
        <f t="shared" si="45"/>
        <v>0</v>
      </c>
      <c r="V118" s="66">
        <v>0</v>
      </c>
      <c r="W118" s="77">
        <v>16124000</v>
      </c>
      <c r="X118" s="68">
        <f t="shared" si="46"/>
        <v>0</v>
      </c>
      <c r="Y118" s="66">
        <v>1000000</v>
      </c>
      <c r="Z118" s="77">
        <v>17624000</v>
      </c>
      <c r="AA118" s="68">
        <f t="shared" si="47"/>
        <v>0.05674080798910577</v>
      </c>
      <c r="AB118" s="66">
        <v>0</v>
      </c>
      <c r="AC118" s="77">
        <v>233424</v>
      </c>
      <c r="AD118" s="68">
        <f t="shared" si="48"/>
        <v>0</v>
      </c>
      <c r="AE118" s="66">
        <v>14475000</v>
      </c>
      <c r="AF118" s="77">
        <v>43875080</v>
      </c>
      <c r="AG118" s="68">
        <f t="shared" si="49"/>
        <v>0.32991392836206795</v>
      </c>
    </row>
    <row r="119" spans="1:33" s="10" customFormat="1" ht="12.75" customHeight="1">
      <c r="A119" s="17"/>
      <c r="B119" s="18" t="s">
        <v>75</v>
      </c>
      <c r="C119" s="51" t="s">
        <v>76</v>
      </c>
      <c r="D119" s="66">
        <v>1690796601</v>
      </c>
      <c r="E119" s="77">
        <v>1861269601</v>
      </c>
      <c r="F119" s="103">
        <f t="shared" si="40"/>
        <v>0.9084103668225118</v>
      </c>
      <c r="G119" s="66">
        <v>410823502</v>
      </c>
      <c r="H119" s="77">
        <v>2046273803</v>
      </c>
      <c r="I119" s="68">
        <f t="shared" si="41"/>
        <v>0.20076663318354568</v>
      </c>
      <c r="J119" s="66">
        <v>410823502</v>
      </c>
      <c r="K119" s="77">
        <v>1158229203</v>
      </c>
      <c r="L119" s="68">
        <f t="shared" si="42"/>
        <v>0.35469965783620466</v>
      </c>
      <c r="M119" s="66">
        <v>410823502</v>
      </c>
      <c r="N119" s="77">
        <v>1690796601</v>
      </c>
      <c r="O119" s="68">
        <f t="shared" si="43"/>
        <v>0.24297629990326672</v>
      </c>
      <c r="P119" s="66">
        <v>124152200</v>
      </c>
      <c r="Q119" s="77">
        <v>220734200</v>
      </c>
      <c r="R119" s="68">
        <f t="shared" si="44"/>
        <v>0.5624511290049299</v>
      </c>
      <c r="S119" s="66">
        <v>100000000</v>
      </c>
      <c r="T119" s="77">
        <v>220734200</v>
      </c>
      <c r="U119" s="68">
        <f t="shared" si="45"/>
        <v>0.4530335580077759</v>
      </c>
      <c r="V119" s="66">
        <v>100000000</v>
      </c>
      <c r="W119" s="77">
        <v>4470732000</v>
      </c>
      <c r="X119" s="68">
        <f t="shared" si="46"/>
        <v>0.022367701754433054</v>
      </c>
      <c r="Y119" s="66">
        <v>207604000</v>
      </c>
      <c r="Z119" s="77">
        <v>220734200</v>
      </c>
      <c r="AA119" s="68">
        <f t="shared" si="47"/>
        <v>0.940515787766463</v>
      </c>
      <c r="AB119" s="66">
        <v>116281000</v>
      </c>
      <c r="AC119" s="77">
        <v>1360009700</v>
      </c>
      <c r="AD119" s="68">
        <f t="shared" si="48"/>
        <v>0.08550012547704623</v>
      </c>
      <c r="AE119" s="66">
        <v>227686000</v>
      </c>
      <c r="AF119" s="77">
        <v>2046273803</v>
      </c>
      <c r="AG119" s="68">
        <f t="shared" si="49"/>
        <v>0.11126858960232704</v>
      </c>
    </row>
    <row r="120" spans="1:33" s="10" customFormat="1" ht="12.75" customHeight="1">
      <c r="A120" s="17"/>
      <c r="B120" s="18" t="s">
        <v>293</v>
      </c>
      <c r="C120" s="51" t="s">
        <v>294</v>
      </c>
      <c r="D120" s="66">
        <v>13541000</v>
      </c>
      <c r="E120" s="77">
        <v>55733000</v>
      </c>
      <c r="F120" s="103">
        <f t="shared" si="40"/>
        <v>0.24296197943767606</v>
      </c>
      <c r="G120" s="66">
        <v>8018954</v>
      </c>
      <c r="H120" s="77">
        <v>18623086</v>
      </c>
      <c r="I120" s="68">
        <f t="shared" si="41"/>
        <v>0.43059211561392136</v>
      </c>
      <c r="J120" s="66">
        <v>8018954</v>
      </c>
      <c r="K120" s="77">
        <v>18623086</v>
      </c>
      <c r="L120" s="68">
        <f t="shared" si="42"/>
        <v>0.43059211561392136</v>
      </c>
      <c r="M120" s="66">
        <v>8018954</v>
      </c>
      <c r="N120" s="77">
        <v>13541000</v>
      </c>
      <c r="O120" s="68">
        <f t="shared" si="43"/>
        <v>0.5921980651355143</v>
      </c>
      <c r="P120" s="66">
        <v>0</v>
      </c>
      <c r="Q120" s="77">
        <v>11718000</v>
      </c>
      <c r="R120" s="68">
        <f t="shared" si="44"/>
        <v>0</v>
      </c>
      <c r="S120" s="66">
        <v>0</v>
      </c>
      <c r="T120" s="77">
        <v>11718000</v>
      </c>
      <c r="U120" s="68">
        <f t="shared" si="45"/>
        <v>0</v>
      </c>
      <c r="V120" s="66">
        <v>0</v>
      </c>
      <c r="W120" s="77">
        <v>19100000</v>
      </c>
      <c r="X120" s="68">
        <f t="shared" si="46"/>
        <v>0</v>
      </c>
      <c r="Y120" s="66">
        <v>0</v>
      </c>
      <c r="Z120" s="77">
        <v>11718000</v>
      </c>
      <c r="AA120" s="68">
        <f t="shared" si="47"/>
        <v>0</v>
      </c>
      <c r="AB120" s="66">
        <v>594000</v>
      </c>
      <c r="AC120" s="77">
        <v>0</v>
      </c>
      <c r="AD120" s="68">
        <f t="shared" si="48"/>
        <v>0</v>
      </c>
      <c r="AE120" s="66">
        <v>6012000</v>
      </c>
      <c r="AF120" s="77">
        <v>18623086</v>
      </c>
      <c r="AG120" s="68">
        <f t="shared" si="49"/>
        <v>0.32282512146483133</v>
      </c>
    </row>
    <row r="121" spans="1:33" s="10" customFormat="1" ht="12.75" customHeight="1">
      <c r="A121" s="17"/>
      <c r="B121" s="18" t="s">
        <v>295</v>
      </c>
      <c r="C121" s="51" t="s">
        <v>296</v>
      </c>
      <c r="D121" s="66">
        <v>107958360</v>
      </c>
      <c r="E121" s="77">
        <v>178736100</v>
      </c>
      <c r="F121" s="103">
        <f t="shared" si="40"/>
        <v>0.6040098223022657</v>
      </c>
      <c r="G121" s="66">
        <v>55755040</v>
      </c>
      <c r="H121" s="77">
        <v>178565400</v>
      </c>
      <c r="I121" s="68">
        <f t="shared" si="41"/>
        <v>0.3122387651807125</v>
      </c>
      <c r="J121" s="66">
        <v>55755040</v>
      </c>
      <c r="K121" s="77">
        <v>152334820</v>
      </c>
      <c r="L121" s="68">
        <f t="shared" si="42"/>
        <v>0.3660032551979909</v>
      </c>
      <c r="M121" s="66">
        <v>55755040</v>
      </c>
      <c r="N121" s="77">
        <v>107958360</v>
      </c>
      <c r="O121" s="68">
        <f t="shared" si="43"/>
        <v>0.516449490340535</v>
      </c>
      <c r="P121" s="66">
        <v>0</v>
      </c>
      <c r="Q121" s="77">
        <v>33317988</v>
      </c>
      <c r="R121" s="68">
        <f t="shared" si="44"/>
        <v>0</v>
      </c>
      <c r="S121" s="66">
        <v>0</v>
      </c>
      <c r="T121" s="77">
        <v>33317988</v>
      </c>
      <c r="U121" s="68">
        <f t="shared" si="45"/>
        <v>0</v>
      </c>
      <c r="V121" s="66">
        <v>0</v>
      </c>
      <c r="W121" s="77">
        <v>297924000</v>
      </c>
      <c r="X121" s="68">
        <f t="shared" si="46"/>
        <v>0</v>
      </c>
      <c r="Y121" s="66">
        <v>24176719</v>
      </c>
      <c r="Z121" s="77">
        <v>33317988</v>
      </c>
      <c r="AA121" s="68">
        <f t="shared" si="47"/>
        <v>0.7256356236156877</v>
      </c>
      <c r="AB121" s="66">
        <v>12025000</v>
      </c>
      <c r="AC121" s="77">
        <v>55335440</v>
      </c>
      <c r="AD121" s="68">
        <f t="shared" si="48"/>
        <v>0.21731100358106847</v>
      </c>
      <c r="AE121" s="66">
        <v>12943000</v>
      </c>
      <c r="AF121" s="77">
        <v>178565400</v>
      </c>
      <c r="AG121" s="68">
        <f t="shared" si="49"/>
        <v>0.07248324703441988</v>
      </c>
    </row>
    <row r="122" spans="1:33" s="10" customFormat="1" ht="12.75" customHeight="1">
      <c r="A122" s="17"/>
      <c r="B122" s="18" t="s">
        <v>297</v>
      </c>
      <c r="C122" s="51" t="s">
        <v>298</v>
      </c>
      <c r="D122" s="66">
        <v>56912000</v>
      </c>
      <c r="E122" s="77">
        <v>78382000</v>
      </c>
      <c r="F122" s="103">
        <f t="shared" si="40"/>
        <v>0.7260850705519124</v>
      </c>
      <c r="G122" s="66">
        <v>16008000</v>
      </c>
      <c r="H122" s="77">
        <v>44358000</v>
      </c>
      <c r="I122" s="68">
        <f t="shared" si="41"/>
        <v>0.3608819153253077</v>
      </c>
      <c r="J122" s="66">
        <v>16008000</v>
      </c>
      <c r="K122" s="77">
        <v>33358000</v>
      </c>
      <c r="L122" s="68">
        <f t="shared" si="42"/>
        <v>0.47988488518496314</v>
      </c>
      <c r="M122" s="66">
        <v>16008000</v>
      </c>
      <c r="N122" s="77">
        <v>56912000</v>
      </c>
      <c r="O122" s="68">
        <f t="shared" si="43"/>
        <v>0.2812763564801799</v>
      </c>
      <c r="P122" s="66">
        <v>3737000</v>
      </c>
      <c r="Q122" s="77">
        <v>31998000</v>
      </c>
      <c r="R122" s="68">
        <f t="shared" si="44"/>
        <v>0.11678854928433027</v>
      </c>
      <c r="S122" s="66">
        <v>0</v>
      </c>
      <c r="T122" s="77">
        <v>31998000</v>
      </c>
      <c r="U122" s="68">
        <f t="shared" si="45"/>
        <v>0</v>
      </c>
      <c r="V122" s="66">
        <v>0</v>
      </c>
      <c r="W122" s="77">
        <v>106261763</v>
      </c>
      <c r="X122" s="68">
        <f t="shared" si="46"/>
        <v>0</v>
      </c>
      <c r="Y122" s="66">
        <v>25111000</v>
      </c>
      <c r="Z122" s="77">
        <v>31998000</v>
      </c>
      <c r="AA122" s="68">
        <f t="shared" si="47"/>
        <v>0.7847677979873742</v>
      </c>
      <c r="AB122" s="66">
        <v>2786420</v>
      </c>
      <c r="AC122" s="77">
        <v>13920000</v>
      </c>
      <c r="AD122" s="68">
        <f t="shared" si="48"/>
        <v>0.20017385057471265</v>
      </c>
      <c r="AE122" s="66">
        <v>2500000</v>
      </c>
      <c r="AF122" s="77">
        <v>44358000</v>
      </c>
      <c r="AG122" s="68">
        <f t="shared" si="49"/>
        <v>0.05635961945984941</v>
      </c>
    </row>
    <row r="123" spans="1:33" s="10" customFormat="1" ht="12.75" customHeight="1">
      <c r="A123" s="17"/>
      <c r="B123" s="18" t="s">
        <v>299</v>
      </c>
      <c r="C123" s="51" t="s">
        <v>300</v>
      </c>
      <c r="D123" s="66">
        <v>41095000</v>
      </c>
      <c r="E123" s="77">
        <v>90744000</v>
      </c>
      <c r="F123" s="103">
        <f t="shared" si="40"/>
        <v>0.4528674072114961</v>
      </c>
      <c r="G123" s="66">
        <v>16532000</v>
      </c>
      <c r="H123" s="77">
        <v>47857000</v>
      </c>
      <c r="I123" s="68">
        <f t="shared" si="41"/>
        <v>0.34544580730091734</v>
      </c>
      <c r="J123" s="66">
        <v>16532000</v>
      </c>
      <c r="K123" s="77">
        <v>44161000</v>
      </c>
      <c r="L123" s="68">
        <f t="shared" si="42"/>
        <v>0.37435746473132403</v>
      </c>
      <c r="M123" s="66">
        <v>16532000</v>
      </c>
      <c r="N123" s="77">
        <v>41095000</v>
      </c>
      <c r="O123" s="68">
        <f t="shared" si="43"/>
        <v>0.402287382893296</v>
      </c>
      <c r="P123" s="66">
        <v>0</v>
      </c>
      <c r="Q123" s="77">
        <v>18697000</v>
      </c>
      <c r="R123" s="68">
        <f t="shared" si="44"/>
        <v>0</v>
      </c>
      <c r="S123" s="66">
        <v>0</v>
      </c>
      <c r="T123" s="77">
        <v>18697000</v>
      </c>
      <c r="U123" s="68">
        <f t="shared" si="45"/>
        <v>0</v>
      </c>
      <c r="V123" s="66">
        <v>0</v>
      </c>
      <c r="W123" s="77">
        <v>70606000</v>
      </c>
      <c r="X123" s="68">
        <f t="shared" si="46"/>
        <v>0</v>
      </c>
      <c r="Y123" s="66">
        <v>14757527</v>
      </c>
      <c r="Z123" s="77">
        <v>18697000</v>
      </c>
      <c r="AA123" s="68">
        <f t="shared" si="47"/>
        <v>0.7892991923838049</v>
      </c>
      <c r="AB123" s="66">
        <v>5326000</v>
      </c>
      <c r="AC123" s="77">
        <v>4037000</v>
      </c>
      <c r="AD123" s="68">
        <f t="shared" si="48"/>
        <v>1.3192965073074066</v>
      </c>
      <c r="AE123" s="66">
        <v>2286000</v>
      </c>
      <c r="AF123" s="77">
        <v>47857000</v>
      </c>
      <c r="AG123" s="68">
        <f t="shared" si="49"/>
        <v>0.04776730676807991</v>
      </c>
    </row>
    <row r="124" spans="1:33" s="10" customFormat="1" ht="12.75" customHeight="1">
      <c r="A124" s="17"/>
      <c r="B124" s="18" t="s">
        <v>301</v>
      </c>
      <c r="C124" s="51" t="s">
        <v>302</v>
      </c>
      <c r="D124" s="66">
        <v>111044758</v>
      </c>
      <c r="E124" s="77">
        <v>176188758</v>
      </c>
      <c r="F124" s="103">
        <f t="shared" si="40"/>
        <v>0.6302601781210126</v>
      </c>
      <c r="G124" s="66">
        <v>33758609</v>
      </c>
      <c r="H124" s="77">
        <v>105991255</v>
      </c>
      <c r="I124" s="68">
        <f t="shared" si="41"/>
        <v>0.31850371995312254</v>
      </c>
      <c r="J124" s="66">
        <v>33758609</v>
      </c>
      <c r="K124" s="77">
        <v>98405565</v>
      </c>
      <c r="L124" s="68">
        <f t="shared" si="42"/>
        <v>0.3430558932312415</v>
      </c>
      <c r="M124" s="66">
        <v>33758609</v>
      </c>
      <c r="N124" s="77">
        <v>111044758</v>
      </c>
      <c r="O124" s="68">
        <f t="shared" si="43"/>
        <v>0.3040090285036237</v>
      </c>
      <c r="P124" s="66">
        <v>7559000</v>
      </c>
      <c r="Q124" s="77">
        <v>70198000</v>
      </c>
      <c r="R124" s="68">
        <f t="shared" si="44"/>
        <v>0.10768113051653894</v>
      </c>
      <c r="S124" s="66">
        <v>0</v>
      </c>
      <c r="T124" s="77">
        <v>70198000</v>
      </c>
      <c r="U124" s="68">
        <f t="shared" si="45"/>
        <v>0</v>
      </c>
      <c r="V124" s="66">
        <v>0</v>
      </c>
      <c r="W124" s="77">
        <v>65000000</v>
      </c>
      <c r="X124" s="68">
        <f t="shared" si="46"/>
        <v>0</v>
      </c>
      <c r="Y124" s="66">
        <v>63369000</v>
      </c>
      <c r="Z124" s="77">
        <v>70198000</v>
      </c>
      <c r="AA124" s="68">
        <f t="shared" si="47"/>
        <v>0.9027180261545913</v>
      </c>
      <c r="AB124" s="66">
        <v>8000000</v>
      </c>
      <c r="AC124" s="77">
        <v>16331065</v>
      </c>
      <c r="AD124" s="68">
        <f t="shared" si="48"/>
        <v>0.48986394947298295</v>
      </c>
      <c r="AE124" s="66">
        <v>10000000</v>
      </c>
      <c r="AF124" s="77">
        <v>105991255</v>
      </c>
      <c r="AG124" s="68">
        <f t="shared" si="49"/>
        <v>0.0943474063025294</v>
      </c>
    </row>
    <row r="125" spans="1:33" s="10" customFormat="1" ht="12.75" customHeight="1">
      <c r="A125" s="17"/>
      <c r="B125" s="18" t="s">
        <v>303</v>
      </c>
      <c r="C125" s="51" t="s">
        <v>304</v>
      </c>
      <c r="D125" s="66">
        <v>775218541</v>
      </c>
      <c r="E125" s="77">
        <v>865142061</v>
      </c>
      <c r="F125" s="103">
        <f t="shared" si="40"/>
        <v>0.8960592438471212</v>
      </c>
      <c r="G125" s="66">
        <v>185580947</v>
      </c>
      <c r="H125" s="77">
        <v>813163863</v>
      </c>
      <c r="I125" s="68">
        <f t="shared" si="41"/>
        <v>0.22822084876636975</v>
      </c>
      <c r="J125" s="66">
        <v>185580947</v>
      </c>
      <c r="K125" s="77">
        <v>512961461</v>
      </c>
      <c r="L125" s="68">
        <f t="shared" si="42"/>
        <v>0.36178341085939786</v>
      </c>
      <c r="M125" s="66">
        <v>185580947</v>
      </c>
      <c r="N125" s="77">
        <v>775218541</v>
      </c>
      <c r="O125" s="68">
        <f t="shared" si="43"/>
        <v>0.23939178074947515</v>
      </c>
      <c r="P125" s="66">
        <v>338916537</v>
      </c>
      <c r="Q125" s="77">
        <v>390852537</v>
      </c>
      <c r="R125" s="68">
        <f t="shared" si="44"/>
        <v>0.8671212411754154</v>
      </c>
      <c r="S125" s="66">
        <v>276729428</v>
      </c>
      <c r="T125" s="77">
        <v>390852537</v>
      </c>
      <c r="U125" s="68">
        <f t="shared" si="45"/>
        <v>0.7080149207269953</v>
      </c>
      <c r="V125" s="66">
        <v>276729428</v>
      </c>
      <c r="W125" s="77">
        <v>1236648152</v>
      </c>
      <c r="X125" s="68">
        <f t="shared" si="46"/>
        <v>0.2237737771672989</v>
      </c>
      <c r="Y125" s="66">
        <v>349218361</v>
      </c>
      <c r="Z125" s="77">
        <v>390852537</v>
      </c>
      <c r="AA125" s="68">
        <f t="shared" si="47"/>
        <v>0.8934785576177544</v>
      </c>
      <c r="AB125" s="66">
        <v>67284434</v>
      </c>
      <c r="AC125" s="77">
        <v>443741899</v>
      </c>
      <c r="AD125" s="68">
        <f t="shared" si="48"/>
        <v>0.15162966163805955</v>
      </c>
      <c r="AE125" s="66">
        <v>105036741</v>
      </c>
      <c r="AF125" s="77">
        <v>813163863</v>
      </c>
      <c r="AG125" s="68">
        <f t="shared" si="49"/>
        <v>0.1291704486380994</v>
      </c>
    </row>
    <row r="126" spans="1:33" s="10" customFormat="1" ht="12.75" customHeight="1">
      <c r="A126" s="17"/>
      <c r="B126" s="18" t="s">
        <v>305</v>
      </c>
      <c r="C126" s="51" t="s">
        <v>306</v>
      </c>
      <c r="D126" s="66">
        <v>57661005</v>
      </c>
      <c r="E126" s="77">
        <v>107753005</v>
      </c>
      <c r="F126" s="103">
        <f t="shared" si="40"/>
        <v>0.5351220135345646</v>
      </c>
      <c r="G126" s="66">
        <v>21542940</v>
      </c>
      <c r="H126" s="77">
        <v>60229405</v>
      </c>
      <c r="I126" s="68">
        <f t="shared" si="41"/>
        <v>0.35768143484067294</v>
      </c>
      <c r="J126" s="66">
        <v>21542940</v>
      </c>
      <c r="K126" s="77">
        <v>60229405</v>
      </c>
      <c r="L126" s="68">
        <f t="shared" si="42"/>
        <v>0.35768143484067294</v>
      </c>
      <c r="M126" s="66">
        <v>21542940</v>
      </c>
      <c r="N126" s="77">
        <v>57661005</v>
      </c>
      <c r="O126" s="68">
        <f t="shared" si="43"/>
        <v>0.3736136753079486</v>
      </c>
      <c r="P126" s="66">
        <v>0</v>
      </c>
      <c r="Q126" s="77">
        <v>47524000</v>
      </c>
      <c r="R126" s="68">
        <f t="shared" si="44"/>
        <v>0</v>
      </c>
      <c r="S126" s="66">
        <v>0</v>
      </c>
      <c r="T126" s="77">
        <v>47524000</v>
      </c>
      <c r="U126" s="68">
        <f t="shared" si="45"/>
        <v>0</v>
      </c>
      <c r="V126" s="66">
        <v>0</v>
      </c>
      <c r="W126" s="77">
        <v>112248000</v>
      </c>
      <c r="X126" s="68">
        <f t="shared" si="46"/>
        <v>0</v>
      </c>
      <c r="Y126" s="66">
        <v>22274000</v>
      </c>
      <c r="Z126" s="77">
        <v>47524000</v>
      </c>
      <c r="AA126" s="68">
        <f t="shared" si="47"/>
        <v>0.46868950425048395</v>
      </c>
      <c r="AB126" s="66">
        <v>676000</v>
      </c>
      <c r="AC126" s="77">
        <v>0</v>
      </c>
      <c r="AD126" s="68">
        <f t="shared" si="48"/>
        <v>0</v>
      </c>
      <c r="AE126" s="66">
        <v>9269000</v>
      </c>
      <c r="AF126" s="77">
        <v>60229405</v>
      </c>
      <c r="AG126" s="68">
        <f t="shared" si="49"/>
        <v>0.15389492889727202</v>
      </c>
    </row>
    <row r="127" spans="1:33" s="10" customFormat="1" ht="12.75" customHeight="1">
      <c r="A127" s="17"/>
      <c r="B127" s="18" t="s">
        <v>307</v>
      </c>
      <c r="C127" s="51" t="s">
        <v>308</v>
      </c>
      <c r="D127" s="66">
        <v>42822190</v>
      </c>
      <c r="E127" s="77">
        <v>94318430</v>
      </c>
      <c r="F127" s="103">
        <f t="shared" si="40"/>
        <v>0.4540172053330404</v>
      </c>
      <c r="G127" s="66">
        <v>16058021</v>
      </c>
      <c r="H127" s="77">
        <v>55172012</v>
      </c>
      <c r="I127" s="68">
        <f t="shared" si="41"/>
        <v>0.291053750223936</v>
      </c>
      <c r="J127" s="66">
        <v>16058021</v>
      </c>
      <c r="K127" s="77">
        <v>55172012</v>
      </c>
      <c r="L127" s="68">
        <f t="shared" si="42"/>
        <v>0.291053750223936</v>
      </c>
      <c r="M127" s="66">
        <v>16058021</v>
      </c>
      <c r="N127" s="77">
        <v>42822190</v>
      </c>
      <c r="O127" s="68">
        <f t="shared" si="43"/>
        <v>0.3749929884482788</v>
      </c>
      <c r="P127" s="66">
        <v>7246000</v>
      </c>
      <c r="Q127" s="77">
        <v>39127000</v>
      </c>
      <c r="R127" s="68">
        <f t="shared" si="44"/>
        <v>0.18519181128121245</v>
      </c>
      <c r="S127" s="66">
        <v>0</v>
      </c>
      <c r="T127" s="77">
        <v>39127000</v>
      </c>
      <c r="U127" s="68">
        <f t="shared" si="45"/>
        <v>0</v>
      </c>
      <c r="V127" s="66">
        <v>0</v>
      </c>
      <c r="W127" s="77">
        <v>53964173</v>
      </c>
      <c r="X127" s="68">
        <f t="shared" si="46"/>
        <v>0</v>
      </c>
      <c r="Y127" s="66">
        <v>23525254</v>
      </c>
      <c r="Z127" s="77">
        <v>39127000</v>
      </c>
      <c r="AA127" s="68">
        <f t="shared" si="47"/>
        <v>0.6012537122702993</v>
      </c>
      <c r="AB127" s="66">
        <v>834326</v>
      </c>
      <c r="AC127" s="77">
        <v>300000</v>
      </c>
      <c r="AD127" s="68">
        <f t="shared" si="48"/>
        <v>2.7810866666666665</v>
      </c>
      <c r="AE127" s="66">
        <v>8440320</v>
      </c>
      <c r="AF127" s="77">
        <v>55172012</v>
      </c>
      <c r="AG127" s="68">
        <f t="shared" si="49"/>
        <v>0.15298191409078937</v>
      </c>
    </row>
    <row r="128" spans="1:33" s="10" customFormat="1" ht="12.75" customHeight="1">
      <c r="A128" s="17"/>
      <c r="B128" s="18" t="s">
        <v>309</v>
      </c>
      <c r="C128" s="51" t="s">
        <v>310</v>
      </c>
      <c r="D128" s="66">
        <v>33888000</v>
      </c>
      <c r="E128" s="77">
        <v>89173000</v>
      </c>
      <c r="F128" s="103">
        <f t="shared" si="40"/>
        <v>0.38002534399425836</v>
      </c>
      <c r="G128" s="66">
        <v>18272000</v>
      </c>
      <c r="H128" s="77">
        <v>47520000</v>
      </c>
      <c r="I128" s="68">
        <f t="shared" si="41"/>
        <v>0.3845117845117845</v>
      </c>
      <c r="J128" s="66">
        <v>18272000</v>
      </c>
      <c r="K128" s="77">
        <v>47520000</v>
      </c>
      <c r="L128" s="68">
        <f t="shared" si="42"/>
        <v>0.3845117845117845</v>
      </c>
      <c r="M128" s="66">
        <v>18272000</v>
      </c>
      <c r="N128" s="77">
        <v>33888000</v>
      </c>
      <c r="O128" s="68">
        <f t="shared" si="43"/>
        <v>0.5391879131255902</v>
      </c>
      <c r="P128" s="66">
        <v>14917762</v>
      </c>
      <c r="Q128" s="77">
        <v>41604269</v>
      </c>
      <c r="R128" s="68">
        <f t="shared" si="44"/>
        <v>0.358563252247023</v>
      </c>
      <c r="S128" s="66">
        <v>0</v>
      </c>
      <c r="T128" s="77">
        <v>41604269</v>
      </c>
      <c r="U128" s="68">
        <f t="shared" si="45"/>
        <v>0</v>
      </c>
      <c r="V128" s="66">
        <v>0</v>
      </c>
      <c r="W128" s="77">
        <v>57800480</v>
      </c>
      <c r="X128" s="68">
        <f t="shared" si="46"/>
        <v>0</v>
      </c>
      <c r="Y128" s="66">
        <v>22869000</v>
      </c>
      <c r="Z128" s="77">
        <v>41604269</v>
      </c>
      <c r="AA128" s="68">
        <f t="shared" si="47"/>
        <v>0.5496791687410731</v>
      </c>
      <c r="AB128" s="66">
        <v>148470</v>
      </c>
      <c r="AC128" s="77">
        <v>241000</v>
      </c>
      <c r="AD128" s="68">
        <f t="shared" si="48"/>
        <v>0.6160580912863071</v>
      </c>
      <c r="AE128" s="66">
        <v>2477530</v>
      </c>
      <c r="AF128" s="77">
        <v>47520000</v>
      </c>
      <c r="AG128" s="68">
        <f t="shared" si="49"/>
        <v>0.05213657407407407</v>
      </c>
    </row>
    <row r="129" spans="1:33" s="10" customFormat="1" ht="12.75" customHeight="1">
      <c r="A129" s="17"/>
      <c r="B129" s="18" t="s">
        <v>311</v>
      </c>
      <c r="C129" s="51" t="s">
        <v>312</v>
      </c>
      <c r="D129" s="66">
        <v>13479542</v>
      </c>
      <c r="E129" s="77">
        <v>26438542</v>
      </c>
      <c r="F129" s="103">
        <f t="shared" si="40"/>
        <v>0.5098443779539734</v>
      </c>
      <c r="G129" s="66">
        <v>10341956</v>
      </c>
      <c r="H129" s="77">
        <v>26289739</v>
      </c>
      <c r="I129" s="68">
        <f t="shared" si="41"/>
        <v>0.3933837456507271</v>
      </c>
      <c r="J129" s="66">
        <v>10341956</v>
      </c>
      <c r="K129" s="77">
        <v>26289739</v>
      </c>
      <c r="L129" s="68">
        <f t="shared" si="42"/>
        <v>0.3933837456507271</v>
      </c>
      <c r="M129" s="66">
        <v>10341956</v>
      </c>
      <c r="N129" s="77">
        <v>13479542</v>
      </c>
      <c r="O129" s="68">
        <f t="shared" si="43"/>
        <v>0.7672334861228964</v>
      </c>
      <c r="P129" s="66">
        <v>1010000</v>
      </c>
      <c r="Q129" s="77">
        <v>8374000</v>
      </c>
      <c r="R129" s="68">
        <f t="shared" si="44"/>
        <v>0.12061141628851206</v>
      </c>
      <c r="S129" s="66">
        <v>0</v>
      </c>
      <c r="T129" s="77">
        <v>8374000</v>
      </c>
      <c r="U129" s="68">
        <f t="shared" si="45"/>
        <v>0</v>
      </c>
      <c r="V129" s="66">
        <v>0</v>
      </c>
      <c r="W129" s="77">
        <v>49274039</v>
      </c>
      <c r="X129" s="68">
        <f t="shared" si="46"/>
        <v>0</v>
      </c>
      <c r="Y129" s="66">
        <v>8374000</v>
      </c>
      <c r="Z129" s="77">
        <v>8374000</v>
      </c>
      <c r="AA129" s="68">
        <f t="shared" si="47"/>
        <v>1</v>
      </c>
      <c r="AB129" s="66">
        <v>2629841</v>
      </c>
      <c r="AC129" s="77">
        <v>1808922</v>
      </c>
      <c r="AD129" s="68">
        <f t="shared" si="48"/>
        <v>1.4538166930359628</v>
      </c>
      <c r="AE129" s="66">
        <v>3336000</v>
      </c>
      <c r="AF129" s="77">
        <v>26289739</v>
      </c>
      <c r="AG129" s="68">
        <f t="shared" si="49"/>
        <v>0.12689361427285376</v>
      </c>
    </row>
    <row r="130" spans="1:33" s="10" customFormat="1" ht="12.75" customHeight="1">
      <c r="A130" s="17"/>
      <c r="B130" s="18" t="s">
        <v>313</v>
      </c>
      <c r="C130" s="51" t="s">
        <v>314</v>
      </c>
      <c r="D130" s="66">
        <v>253734409</v>
      </c>
      <c r="E130" s="77">
        <v>303040409</v>
      </c>
      <c r="F130" s="103">
        <f t="shared" si="40"/>
        <v>0.8372956261420569</v>
      </c>
      <c r="G130" s="66">
        <v>73486578</v>
      </c>
      <c r="H130" s="77">
        <v>303040409</v>
      </c>
      <c r="I130" s="68">
        <f t="shared" si="41"/>
        <v>0.24249762017711637</v>
      </c>
      <c r="J130" s="66">
        <v>73486578</v>
      </c>
      <c r="K130" s="77">
        <v>252690409</v>
      </c>
      <c r="L130" s="68">
        <f t="shared" si="42"/>
        <v>0.29081664907986277</v>
      </c>
      <c r="M130" s="66">
        <v>73486578</v>
      </c>
      <c r="N130" s="77">
        <v>253734409</v>
      </c>
      <c r="O130" s="68">
        <f t="shared" si="43"/>
        <v>0.2896200727745995</v>
      </c>
      <c r="P130" s="66">
        <v>53163560</v>
      </c>
      <c r="Q130" s="77">
        <v>90440560</v>
      </c>
      <c r="R130" s="68">
        <f t="shared" si="44"/>
        <v>0.587828735248875</v>
      </c>
      <c r="S130" s="66">
        <v>0</v>
      </c>
      <c r="T130" s="77">
        <v>90440560</v>
      </c>
      <c r="U130" s="68">
        <f t="shared" si="45"/>
        <v>0</v>
      </c>
      <c r="V130" s="66">
        <v>0</v>
      </c>
      <c r="W130" s="77">
        <v>49357000</v>
      </c>
      <c r="X130" s="68">
        <f t="shared" si="46"/>
        <v>0</v>
      </c>
      <c r="Y130" s="66">
        <v>78612560</v>
      </c>
      <c r="Z130" s="77">
        <v>90440560</v>
      </c>
      <c r="AA130" s="68">
        <f t="shared" si="47"/>
        <v>0.8692179703442792</v>
      </c>
      <c r="AB130" s="66">
        <v>23585000</v>
      </c>
      <c r="AC130" s="77">
        <v>97877507</v>
      </c>
      <c r="AD130" s="68">
        <f t="shared" si="48"/>
        <v>0.24096445366145258</v>
      </c>
      <c r="AE130" s="66">
        <v>19269000</v>
      </c>
      <c r="AF130" s="77">
        <v>303040409</v>
      </c>
      <c r="AG130" s="68">
        <f t="shared" si="49"/>
        <v>0.06358557944000134</v>
      </c>
    </row>
    <row r="131" spans="1:33" s="10" customFormat="1" ht="12.75" customHeight="1">
      <c r="A131" s="17"/>
      <c r="B131" s="18" t="s">
        <v>315</v>
      </c>
      <c r="C131" s="51" t="s">
        <v>316</v>
      </c>
      <c r="D131" s="66">
        <v>38342186</v>
      </c>
      <c r="E131" s="77">
        <v>85525701</v>
      </c>
      <c r="F131" s="103">
        <f t="shared" si="40"/>
        <v>0.4483118589112763</v>
      </c>
      <c r="G131" s="66">
        <v>21372670</v>
      </c>
      <c r="H131" s="77">
        <v>61793723</v>
      </c>
      <c r="I131" s="68">
        <f t="shared" si="41"/>
        <v>0.34587121413610245</v>
      </c>
      <c r="J131" s="66">
        <v>21372670</v>
      </c>
      <c r="K131" s="77">
        <v>61793723</v>
      </c>
      <c r="L131" s="68">
        <f t="shared" si="42"/>
        <v>0.34587121413610245</v>
      </c>
      <c r="M131" s="66">
        <v>21372670</v>
      </c>
      <c r="N131" s="77">
        <v>38342186</v>
      </c>
      <c r="O131" s="68">
        <f t="shared" si="43"/>
        <v>0.5574191831420358</v>
      </c>
      <c r="P131" s="66">
        <v>3560000</v>
      </c>
      <c r="Q131" s="77">
        <v>27222399</v>
      </c>
      <c r="R131" s="68">
        <f t="shared" si="44"/>
        <v>0.1307746609694465</v>
      </c>
      <c r="S131" s="66">
        <v>0</v>
      </c>
      <c r="T131" s="77">
        <v>27222399</v>
      </c>
      <c r="U131" s="68">
        <f t="shared" si="45"/>
        <v>0</v>
      </c>
      <c r="V131" s="66">
        <v>0</v>
      </c>
      <c r="W131" s="77">
        <v>106280399</v>
      </c>
      <c r="X131" s="68">
        <f t="shared" si="46"/>
        <v>0</v>
      </c>
      <c r="Y131" s="66">
        <v>5851800</v>
      </c>
      <c r="Z131" s="77">
        <v>27222399</v>
      </c>
      <c r="AA131" s="68">
        <f t="shared" si="47"/>
        <v>0.21496268569129415</v>
      </c>
      <c r="AB131" s="66">
        <v>3094500</v>
      </c>
      <c r="AC131" s="77">
        <v>1102745</v>
      </c>
      <c r="AD131" s="68">
        <f t="shared" si="48"/>
        <v>2.8061791257271627</v>
      </c>
      <c r="AE131" s="66">
        <v>13500000</v>
      </c>
      <c r="AF131" s="77">
        <v>61793723</v>
      </c>
      <c r="AG131" s="68">
        <f t="shared" si="49"/>
        <v>0.21846879172501066</v>
      </c>
    </row>
    <row r="132" spans="1:33" s="10" customFormat="1" ht="12.75" customHeight="1">
      <c r="A132" s="17"/>
      <c r="B132" s="18" t="s">
        <v>317</v>
      </c>
      <c r="C132" s="51" t="s">
        <v>318</v>
      </c>
      <c r="D132" s="66">
        <v>22088791</v>
      </c>
      <c r="E132" s="77">
        <v>101316189</v>
      </c>
      <c r="F132" s="103">
        <f aca="true" t="shared" si="50" ref="F132:F163">IF($E132=0,0,($N132/$E132))</f>
        <v>0.218018376115588</v>
      </c>
      <c r="G132" s="66">
        <v>25938658</v>
      </c>
      <c r="H132" s="77">
        <v>101316189</v>
      </c>
      <c r="I132" s="68">
        <f aca="true" t="shared" si="51" ref="I132:I163">IF($AF132=0,0,($M132/$AF132))</f>
        <v>0.25601691354577105</v>
      </c>
      <c r="J132" s="66">
        <v>25938658</v>
      </c>
      <c r="K132" s="77">
        <v>101316189</v>
      </c>
      <c r="L132" s="68">
        <f aca="true" t="shared" si="52" ref="L132:L163">IF($K132=0,0,($M132/$K132))</f>
        <v>0.25601691354577105</v>
      </c>
      <c r="M132" s="66">
        <v>25938658</v>
      </c>
      <c r="N132" s="77">
        <v>22088791</v>
      </c>
      <c r="O132" s="68">
        <f aca="true" t="shared" si="53" ref="O132:O163">IF($N132=0,0,($M132/$N132))</f>
        <v>1.174290525905198</v>
      </c>
      <c r="P132" s="66">
        <v>0</v>
      </c>
      <c r="Q132" s="77">
        <v>52703600</v>
      </c>
      <c r="R132" s="68">
        <f aca="true" t="shared" si="54" ref="R132:R163">IF($T132=0,0,($P132/$T132))</f>
        <v>0</v>
      </c>
      <c r="S132" s="66">
        <v>0</v>
      </c>
      <c r="T132" s="77">
        <v>52703600</v>
      </c>
      <c r="U132" s="68">
        <f aca="true" t="shared" si="55" ref="U132:U163">IF($T132=0,0,($V132/$T132))</f>
        <v>0</v>
      </c>
      <c r="V132" s="66">
        <v>0</v>
      </c>
      <c r="W132" s="77">
        <v>209796202</v>
      </c>
      <c r="X132" s="68">
        <f aca="true" t="shared" si="56" ref="X132:X163">IF($W132=0,0,($V132/$W132))</f>
        <v>0</v>
      </c>
      <c r="Y132" s="66">
        <v>31467063</v>
      </c>
      <c r="Z132" s="77">
        <v>52703600</v>
      </c>
      <c r="AA132" s="68">
        <f aca="true" t="shared" si="57" ref="AA132:AA163">IF($Z132=0,0,($Y132/$Z132))</f>
        <v>0.5970571839494835</v>
      </c>
      <c r="AB132" s="66">
        <v>9421704</v>
      </c>
      <c r="AC132" s="77">
        <v>600000</v>
      </c>
      <c r="AD132" s="68">
        <f aca="true" t="shared" si="58" ref="AD132:AD163">IF($AC132=0,0,($AB132/$AC132))</f>
        <v>15.70284</v>
      </c>
      <c r="AE132" s="66">
        <v>6352548</v>
      </c>
      <c r="AF132" s="77">
        <v>101316189</v>
      </c>
      <c r="AG132" s="68">
        <f aca="true" t="shared" si="59" ref="AG132:AG163">IF($AF132=0,0,($AE132/$AF132))</f>
        <v>0.06270022651562625</v>
      </c>
    </row>
    <row r="133" spans="1:33" s="10" customFormat="1" ht="12.75" customHeight="1">
      <c r="A133" s="17"/>
      <c r="B133" s="18" t="s">
        <v>319</v>
      </c>
      <c r="C133" s="51" t="s">
        <v>320</v>
      </c>
      <c r="D133" s="66">
        <v>96550641</v>
      </c>
      <c r="E133" s="77">
        <v>194839210</v>
      </c>
      <c r="F133" s="103">
        <f t="shared" si="50"/>
        <v>0.49554009688296313</v>
      </c>
      <c r="G133" s="66">
        <v>76398009</v>
      </c>
      <c r="H133" s="77">
        <v>154607898</v>
      </c>
      <c r="I133" s="68">
        <f t="shared" si="51"/>
        <v>0.4941404028402223</v>
      </c>
      <c r="J133" s="66">
        <v>76398009</v>
      </c>
      <c r="K133" s="77">
        <v>154607898</v>
      </c>
      <c r="L133" s="68">
        <f t="shared" si="52"/>
        <v>0.4941404028402223</v>
      </c>
      <c r="M133" s="66">
        <v>76398009</v>
      </c>
      <c r="N133" s="77">
        <v>96550641</v>
      </c>
      <c r="O133" s="68">
        <f t="shared" si="53"/>
        <v>0.7912739698952387</v>
      </c>
      <c r="P133" s="66">
        <v>0</v>
      </c>
      <c r="Q133" s="77">
        <v>54932014</v>
      </c>
      <c r="R133" s="68">
        <f t="shared" si="54"/>
        <v>0</v>
      </c>
      <c r="S133" s="66">
        <v>0</v>
      </c>
      <c r="T133" s="77">
        <v>54932014</v>
      </c>
      <c r="U133" s="68">
        <f t="shared" si="55"/>
        <v>0</v>
      </c>
      <c r="V133" s="66">
        <v>0</v>
      </c>
      <c r="W133" s="77">
        <v>345218000</v>
      </c>
      <c r="X133" s="68">
        <f t="shared" si="56"/>
        <v>0</v>
      </c>
      <c r="Y133" s="66">
        <v>28050000</v>
      </c>
      <c r="Z133" s="77">
        <v>54932014</v>
      </c>
      <c r="AA133" s="68">
        <f t="shared" si="57"/>
        <v>0.5106311958633084</v>
      </c>
      <c r="AB133" s="66">
        <v>31414000</v>
      </c>
      <c r="AC133" s="77">
        <v>15591057</v>
      </c>
      <c r="AD133" s="68">
        <f t="shared" si="58"/>
        <v>2.0148730134204498</v>
      </c>
      <c r="AE133" s="66">
        <v>903000</v>
      </c>
      <c r="AF133" s="77">
        <v>154607898</v>
      </c>
      <c r="AG133" s="68">
        <f t="shared" si="59"/>
        <v>0.005840581313640264</v>
      </c>
    </row>
    <row r="134" spans="1:33" s="10" customFormat="1" ht="12.75" customHeight="1">
      <c r="A134" s="17"/>
      <c r="B134" s="18" t="s">
        <v>321</v>
      </c>
      <c r="C134" s="51" t="s">
        <v>322</v>
      </c>
      <c r="D134" s="66">
        <v>46132867</v>
      </c>
      <c r="E134" s="77">
        <v>185123688</v>
      </c>
      <c r="F134" s="103">
        <f t="shared" si="50"/>
        <v>0.24920023741100059</v>
      </c>
      <c r="G134" s="66">
        <v>52530034</v>
      </c>
      <c r="H134" s="77">
        <v>136466582</v>
      </c>
      <c r="I134" s="68">
        <f t="shared" si="51"/>
        <v>0.3849296525943619</v>
      </c>
      <c r="J134" s="66">
        <v>52530034</v>
      </c>
      <c r="K134" s="77">
        <v>120080766</v>
      </c>
      <c r="L134" s="68">
        <f t="shared" si="52"/>
        <v>0.4374558536710201</v>
      </c>
      <c r="M134" s="66">
        <v>52530034</v>
      </c>
      <c r="N134" s="77">
        <v>46132867</v>
      </c>
      <c r="O134" s="68">
        <f t="shared" si="53"/>
        <v>1.1386683164521294</v>
      </c>
      <c r="P134" s="66">
        <v>48246000</v>
      </c>
      <c r="Q134" s="77">
        <v>81243000</v>
      </c>
      <c r="R134" s="68">
        <f t="shared" si="54"/>
        <v>0.5938480853735091</v>
      </c>
      <c r="S134" s="66">
        <v>0</v>
      </c>
      <c r="T134" s="77">
        <v>81243000</v>
      </c>
      <c r="U134" s="68">
        <f t="shared" si="55"/>
        <v>0</v>
      </c>
      <c r="V134" s="66">
        <v>0</v>
      </c>
      <c r="W134" s="77">
        <v>81243000</v>
      </c>
      <c r="X134" s="68">
        <f t="shared" si="56"/>
        <v>0</v>
      </c>
      <c r="Y134" s="66">
        <v>53027322</v>
      </c>
      <c r="Z134" s="77">
        <v>81243000</v>
      </c>
      <c r="AA134" s="68">
        <f t="shared" si="57"/>
        <v>0.6527001957091688</v>
      </c>
      <c r="AB134" s="66">
        <v>40236000</v>
      </c>
      <c r="AC134" s="77">
        <v>22225219</v>
      </c>
      <c r="AD134" s="68">
        <f t="shared" si="58"/>
        <v>1.810375861763162</v>
      </c>
      <c r="AE134" s="66">
        <v>2360000</v>
      </c>
      <c r="AF134" s="77">
        <v>136466582</v>
      </c>
      <c r="AG134" s="68">
        <f t="shared" si="59"/>
        <v>0.017293611120120237</v>
      </c>
    </row>
    <row r="135" spans="1:33" s="10" customFormat="1" ht="12.75" customHeight="1">
      <c r="A135" s="17"/>
      <c r="B135" s="18" t="s">
        <v>323</v>
      </c>
      <c r="C135" s="51" t="s">
        <v>324</v>
      </c>
      <c r="D135" s="66">
        <v>488579486</v>
      </c>
      <c r="E135" s="77">
        <v>683338617</v>
      </c>
      <c r="F135" s="103">
        <f t="shared" si="50"/>
        <v>0.7149888413228664</v>
      </c>
      <c r="G135" s="66">
        <v>152496500</v>
      </c>
      <c r="H135" s="77">
        <v>675748733</v>
      </c>
      <c r="I135" s="68">
        <f t="shared" si="51"/>
        <v>0.22567041942200727</v>
      </c>
      <c r="J135" s="66">
        <v>152496500</v>
      </c>
      <c r="K135" s="77">
        <v>468836796</v>
      </c>
      <c r="L135" s="68">
        <f t="shared" si="52"/>
        <v>0.32526563891968924</v>
      </c>
      <c r="M135" s="66">
        <v>152496500</v>
      </c>
      <c r="N135" s="77">
        <v>488579486</v>
      </c>
      <c r="O135" s="68">
        <f t="shared" si="53"/>
        <v>0.31212219172050953</v>
      </c>
      <c r="P135" s="66">
        <v>69000000</v>
      </c>
      <c r="Q135" s="77">
        <v>118376400</v>
      </c>
      <c r="R135" s="68">
        <f t="shared" si="54"/>
        <v>0.5828864537188155</v>
      </c>
      <c r="S135" s="66">
        <v>50000000</v>
      </c>
      <c r="T135" s="77">
        <v>118376400</v>
      </c>
      <c r="U135" s="68">
        <f t="shared" si="55"/>
        <v>0.42238148820204025</v>
      </c>
      <c r="V135" s="66">
        <v>50000000</v>
      </c>
      <c r="W135" s="77">
        <v>1575136826</v>
      </c>
      <c r="X135" s="68">
        <f t="shared" si="56"/>
        <v>0.031743274091923235</v>
      </c>
      <c r="Y135" s="66">
        <v>114876400</v>
      </c>
      <c r="Z135" s="77">
        <v>118376400</v>
      </c>
      <c r="AA135" s="68">
        <f t="shared" si="57"/>
        <v>0.9704332958258571</v>
      </c>
      <c r="AB135" s="66">
        <v>37000000</v>
      </c>
      <c r="AC135" s="77">
        <v>337844157</v>
      </c>
      <c r="AD135" s="68">
        <f t="shared" si="58"/>
        <v>0.10951795149738226</v>
      </c>
      <c r="AE135" s="66">
        <v>92758679</v>
      </c>
      <c r="AF135" s="77">
        <v>675748733</v>
      </c>
      <c r="AG135" s="68">
        <f t="shared" si="59"/>
        <v>0.13726800283915588</v>
      </c>
    </row>
    <row r="136" spans="1:33" s="10" customFormat="1" ht="12.75" customHeight="1">
      <c r="A136" s="17"/>
      <c r="B136" s="18" t="s">
        <v>325</v>
      </c>
      <c r="C136" s="51" t="s">
        <v>326</v>
      </c>
      <c r="D136" s="66">
        <v>277534000</v>
      </c>
      <c r="E136" s="77">
        <v>336488000</v>
      </c>
      <c r="F136" s="103">
        <f t="shared" si="50"/>
        <v>0.8247961294310644</v>
      </c>
      <c r="G136" s="66">
        <v>98246000</v>
      </c>
      <c r="H136" s="77">
        <v>336488000</v>
      </c>
      <c r="I136" s="68">
        <f t="shared" si="51"/>
        <v>0.2919747509569435</v>
      </c>
      <c r="J136" s="66">
        <v>98246000</v>
      </c>
      <c r="K136" s="77">
        <v>241659000</v>
      </c>
      <c r="L136" s="68">
        <f t="shared" si="52"/>
        <v>0.4065480698008351</v>
      </c>
      <c r="M136" s="66">
        <v>98246000</v>
      </c>
      <c r="N136" s="77">
        <v>277534000</v>
      </c>
      <c r="O136" s="68">
        <f t="shared" si="53"/>
        <v>0.35399626712402804</v>
      </c>
      <c r="P136" s="66">
        <v>14572000</v>
      </c>
      <c r="Q136" s="77">
        <v>45701000</v>
      </c>
      <c r="R136" s="68">
        <f t="shared" si="54"/>
        <v>0.3188551672829916</v>
      </c>
      <c r="S136" s="66">
        <v>0</v>
      </c>
      <c r="T136" s="77">
        <v>45701000</v>
      </c>
      <c r="U136" s="68">
        <f t="shared" si="55"/>
        <v>0</v>
      </c>
      <c r="V136" s="66">
        <v>0</v>
      </c>
      <c r="W136" s="77">
        <v>1057833000</v>
      </c>
      <c r="X136" s="68">
        <f t="shared" si="56"/>
        <v>0</v>
      </c>
      <c r="Y136" s="66">
        <v>30201000</v>
      </c>
      <c r="Z136" s="77">
        <v>45701000</v>
      </c>
      <c r="AA136" s="68">
        <f t="shared" si="57"/>
        <v>0.6608389313144133</v>
      </c>
      <c r="AB136" s="66">
        <v>112656000</v>
      </c>
      <c r="AC136" s="77">
        <v>166394000</v>
      </c>
      <c r="AD136" s="68">
        <f t="shared" si="58"/>
        <v>0.6770436434006034</v>
      </c>
      <c r="AE136" s="66">
        <v>13824000</v>
      </c>
      <c r="AF136" s="77">
        <v>336488000</v>
      </c>
      <c r="AG136" s="68">
        <f t="shared" si="59"/>
        <v>0.04108318870212311</v>
      </c>
    </row>
    <row r="137" spans="1:33" s="10" customFormat="1" ht="12.75" customHeight="1">
      <c r="A137" s="17"/>
      <c r="B137" s="18" t="s">
        <v>327</v>
      </c>
      <c r="C137" s="51" t="s">
        <v>328</v>
      </c>
      <c r="D137" s="66">
        <v>57325555</v>
      </c>
      <c r="E137" s="77">
        <v>111791555</v>
      </c>
      <c r="F137" s="103">
        <f t="shared" si="50"/>
        <v>0.5127896736028048</v>
      </c>
      <c r="G137" s="66">
        <v>33906386</v>
      </c>
      <c r="H137" s="77">
        <v>80417721</v>
      </c>
      <c r="I137" s="68">
        <f t="shared" si="51"/>
        <v>0.42162828762580823</v>
      </c>
      <c r="J137" s="66">
        <v>33906386</v>
      </c>
      <c r="K137" s="77">
        <v>78272721</v>
      </c>
      <c r="L137" s="68">
        <f t="shared" si="52"/>
        <v>0.4331826665384483</v>
      </c>
      <c r="M137" s="66">
        <v>33906386</v>
      </c>
      <c r="N137" s="77">
        <v>57325555</v>
      </c>
      <c r="O137" s="68">
        <f t="shared" si="53"/>
        <v>0.591470697492593</v>
      </c>
      <c r="P137" s="66">
        <v>5031200</v>
      </c>
      <c r="Q137" s="77">
        <v>34257961</v>
      </c>
      <c r="R137" s="68">
        <f t="shared" si="54"/>
        <v>0.14686221401209487</v>
      </c>
      <c r="S137" s="66">
        <v>0</v>
      </c>
      <c r="T137" s="77">
        <v>34257961</v>
      </c>
      <c r="U137" s="68">
        <f t="shared" si="55"/>
        <v>0</v>
      </c>
      <c r="V137" s="66">
        <v>0</v>
      </c>
      <c r="W137" s="77">
        <v>142453200</v>
      </c>
      <c r="X137" s="68">
        <f t="shared" si="56"/>
        <v>0</v>
      </c>
      <c r="Y137" s="66">
        <v>26426761</v>
      </c>
      <c r="Z137" s="77">
        <v>34257961</v>
      </c>
      <c r="AA137" s="68">
        <f t="shared" si="57"/>
        <v>0.771404958981651</v>
      </c>
      <c r="AB137" s="66">
        <v>6800000</v>
      </c>
      <c r="AC137" s="77">
        <v>4580736</v>
      </c>
      <c r="AD137" s="68">
        <f t="shared" si="58"/>
        <v>1.4844776035990723</v>
      </c>
      <c r="AE137" s="66">
        <v>7844000</v>
      </c>
      <c r="AF137" s="77">
        <v>80417721</v>
      </c>
      <c r="AG137" s="68">
        <f t="shared" si="59"/>
        <v>0.09754069006755364</v>
      </c>
    </row>
    <row r="138" spans="1:33" s="10" customFormat="1" ht="12.75" customHeight="1">
      <c r="A138" s="17"/>
      <c r="B138" s="18" t="s">
        <v>329</v>
      </c>
      <c r="C138" s="51" t="s">
        <v>330</v>
      </c>
      <c r="D138" s="66">
        <v>110854000</v>
      </c>
      <c r="E138" s="77">
        <v>152838000</v>
      </c>
      <c r="F138" s="103">
        <f t="shared" si="50"/>
        <v>0.7253039165652521</v>
      </c>
      <c r="G138" s="66">
        <v>49054000</v>
      </c>
      <c r="H138" s="77">
        <v>150589363</v>
      </c>
      <c r="I138" s="68">
        <f t="shared" si="51"/>
        <v>0.32574677933925517</v>
      </c>
      <c r="J138" s="66">
        <v>49054000</v>
      </c>
      <c r="K138" s="77">
        <v>115801386</v>
      </c>
      <c r="L138" s="68">
        <f t="shared" si="52"/>
        <v>0.42360460176184767</v>
      </c>
      <c r="M138" s="66">
        <v>49054000</v>
      </c>
      <c r="N138" s="77">
        <v>110854000</v>
      </c>
      <c r="O138" s="68">
        <f t="shared" si="53"/>
        <v>0.442509968066105</v>
      </c>
      <c r="P138" s="66">
        <v>0</v>
      </c>
      <c r="Q138" s="77">
        <v>12039000</v>
      </c>
      <c r="R138" s="68">
        <f t="shared" si="54"/>
        <v>0</v>
      </c>
      <c r="S138" s="66">
        <v>0</v>
      </c>
      <c r="T138" s="77">
        <v>12039000</v>
      </c>
      <c r="U138" s="68">
        <f t="shared" si="55"/>
        <v>0</v>
      </c>
      <c r="V138" s="66">
        <v>0</v>
      </c>
      <c r="W138" s="77">
        <v>70213000</v>
      </c>
      <c r="X138" s="68">
        <f t="shared" si="56"/>
        <v>0</v>
      </c>
      <c r="Y138" s="66">
        <v>5600000</v>
      </c>
      <c r="Z138" s="77">
        <v>12039000</v>
      </c>
      <c r="AA138" s="68">
        <f t="shared" si="57"/>
        <v>0.46515491319877067</v>
      </c>
      <c r="AB138" s="66">
        <v>8400000</v>
      </c>
      <c r="AC138" s="77">
        <v>59628000</v>
      </c>
      <c r="AD138" s="68">
        <f t="shared" si="58"/>
        <v>0.14087341517407928</v>
      </c>
      <c r="AE138" s="66">
        <v>38492000</v>
      </c>
      <c r="AF138" s="77">
        <v>150589363</v>
      </c>
      <c r="AG138" s="68">
        <f t="shared" si="59"/>
        <v>0.25560902332789603</v>
      </c>
    </row>
    <row r="139" spans="1:33" s="10" customFormat="1" ht="12.75" customHeight="1">
      <c r="A139" s="17"/>
      <c r="B139" s="18" t="s">
        <v>331</v>
      </c>
      <c r="C139" s="51" t="s">
        <v>332</v>
      </c>
      <c r="D139" s="66">
        <v>33481804</v>
      </c>
      <c r="E139" s="77">
        <v>96772554</v>
      </c>
      <c r="F139" s="103">
        <f t="shared" si="50"/>
        <v>0.3459845030027832</v>
      </c>
      <c r="G139" s="66">
        <v>44490724</v>
      </c>
      <c r="H139" s="77">
        <v>78546367</v>
      </c>
      <c r="I139" s="68">
        <f t="shared" si="51"/>
        <v>0.5664262485876654</v>
      </c>
      <c r="J139" s="66">
        <v>44490724</v>
      </c>
      <c r="K139" s="77">
        <v>78196367</v>
      </c>
      <c r="L139" s="68">
        <f t="shared" si="52"/>
        <v>0.5689615222149643</v>
      </c>
      <c r="M139" s="66">
        <v>44490724</v>
      </c>
      <c r="N139" s="77">
        <v>33481804</v>
      </c>
      <c r="O139" s="68">
        <f t="shared" si="53"/>
        <v>1.3288030716624468</v>
      </c>
      <c r="P139" s="66">
        <v>1927292</v>
      </c>
      <c r="Q139" s="77">
        <v>18222542</v>
      </c>
      <c r="R139" s="68">
        <f t="shared" si="54"/>
        <v>0.10576416835806991</v>
      </c>
      <c r="S139" s="66">
        <v>0</v>
      </c>
      <c r="T139" s="77">
        <v>18222542</v>
      </c>
      <c r="U139" s="68">
        <f t="shared" si="55"/>
        <v>0</v>
      </c>
      <c r="V139" s="66">
        <v>0</v>
      </c>
      <c r="W139" s="77">
        <v>78287267</v>
      </c>
      <c r="X139" s="68">
        <f t="shared" si="56"/>
        <v>0</v>
      </c>
      <c r="Y139" s="66">
        <v>17615250</v>
      </c>
      <c r="Z139" s="77">
        <v>18222542</v>
      </c>
      <c r="AA139" s="68">
        <f t="shared" si="57"/>
        <v>0.9666735848379441</v>
      </c>
      <c r="AB139" s="66">
        <v>6524599</v>
      </c>
      <c r="AC139" s="77">
        <v>6086536</v>
      </c>
      <c r="AD139" s="68">
        <f t="shared" si="58"/>
        <v>1.071972465126305</v>
      </c>
      <c r="AE139" s="66">
        <v>7981515</v>
      </c>
      <c r="AF139" s="77">
        <v>78546367</v>
      </c>
      <c r="AG139" s="68">
        <f t="shared" si="59"/>
        <v>0.10161532996172822</v>
      </c>
    </row>
    <row r="140" spans="1:33" s="10" customFormat="1" ht="12.75" customHeight="1">
      <c r="A140" s="17"/>
      <c r="B140" s="18" t="s">
        <v>333</v>
      </c>
      <c r="C140" s="51" t="s">
        <v>334</v>
      </c>
      <c r="D140" s="66">
        <v>321698987</v>
      </c>
      <c r="E140" s="77">
        <v>643844146</v>
      </c>
      <c r="F140" s="103">
        <f t="shared" si="50"/>
        <v>0.4996535093137276</v>
      </c>
      <c r="G140" s="66">
        <v>170069114</v>
      </c>
      <c r="H140" s="77">
        <v>547985646</v>
      </c>
      <c r="I140" s="68">
        <f t="shared" si="51"/>
        <v>0.31035322775589635</v>
      </c>
      <c r="J140" s="66">
        <v>170069114</v>
      </c>
      <c r="K140" s="77">
        <v>542985646</v>
      </c>
      <c r="L140" s="68">
        <f t="shared" si="52"/>
        <v>0.3132110678299588</v>
      </c>
      <c r="M140" s="66">
        <v>170069114</v>
      </c>
      <c r="N140" s="77">
        <v>321698987</v>
      </c>
      <c r="O140" s="68">
        <f t="shared" si="53"/>
        <v>0.5286591530361269</v>
      </c>
      <c r="P140" s="66">
        <v>0</v>
      </c>
      <c r="Q140" s="77">
        <v>95778500</v>
      </c>
      <c r="R140" s="68">
        <f t="shared" si="54"/>
        <v>0</v>
      </c>
      <c r="S140" s="66">
        <v>0</v>
      </c>
      <c r="T140" s="77">
        <v>95778500</v>
      </c>
      <c r="U140" s="68">
        <f t="shared" si="55"/>
        <v>0</v>
      </c>
      <c r="V140" s="66">
        <v>0</v>
      </c>
      <c r="W140" s="77">
        <v>935883859</v>
      </c>
      <c r="X140" s="68">
        <f t="shared" si="56"/>
        <v>0</v>
      </c>
      <c r="Y140" s="66">
        <v>48915500</v>
      </c>
      <c r="Z140" s="77">
        <v>95778500</v>
      </c>
      <c r="AA140" s="68">
        <f t="shared" si="57"/>
        <v>0.5107148263963207</v>
      </c>
      <c r="AB140" s="66">
        <v>57528987</v>
      </c>
      <c r="AC140" s="77">
        <v>28530000</v>
      </c>
      <c r="AD140" s="68">
        <f t="shared" si="58"/>
        <v>2.0164383806519455</v>
      </c>
      <c r="AE140" s="66">
        <v>59421455</v>
      </c>
      <c r="AF140" s="77">
        <v>547985646</v>
      </c>
      <c r="AG140" s="68">
        <f t="shared" si="59"/>
        <v>0.10843615235863313</v>
      </c>
    </row>
    <row r="141" spans="1:33" s="10" customFormat="1" ht="12.75" customHeight="1">
      <c r="A141" s="17"/>
      <c r="B141" s="18" t="s">
        <v>335</v>
      </c>
      <c r="C141" s="51" t="s">
        <v>336</v>
      </c>
      <c r="D141" s="66">
        <v>423244003</v>
      </c>
      <c r="E141" s="77">
        <v>697731003</v>
      </c>
      <c r="F141" s="103">
        <f t="shared" si="50"/>
        <v>0.6066005397211797</v>
      </c>
      <c r="G141" s="66">
        <v>193283504</v>
      </c>
      <c r="H141" s="77">
        <v>758901929</v>
      </c>
      <c r="I141" s="68">
        <f t="shared" si="51"/>
        <v>0.2546883814812388</v>
      </c>
      <c r="J141" s="66">
        <v>193283504</v>
      </c>
      <c r="K141" s="77">
        <v>643501469</v>
      </c>
      <c r="L141" s="68">
        <f t="shared" si="52"/>
        <v>0.3003621799035862</v>
      </c>
      <c r="M141" s="66">
        <v>193283504</v>
      </c>
      <c r="N141" s="77">
        <v>423244003</v>
      </c>
      <c r="O141" s="68">
        <f t="shared" si="53"/>
        <v>0.4566715715520723</v>
      </c>
      <c r="P141" s="66">
        <v>157765201</v>
      </c>
      <c r="Q141" s="77">
        <v>216927201</v>
      </c>
      <c r="R141" s="68">
        <f t="shared" si="54"/>
        <v>0.727272560899359</v>
      </c>
      <c r="S141" s="66">
        <v>100000000</v>
      </c>
      <c r="T141" s="77">
        <v>216927201</v>
      </c>
      <c r="U141" s="68">
        <f t="shared" si="55"/>
        <v>0.4609841437081927</v>
      </c>
      <c r="V141" s="66">
        <v>100000000</v>
      </c>
      <c r="W141" s="77">
        <v>1007969000</v>
      </c>
      <c r="X141" s="68">
        <f t="shared" si="56"/>
        <v>0.0992094002890962</v>
      </c>
      <c r="Y141" s="66">
        <v>204375701</v>
      </c>
      <c r="Z141" s="77">
        <v>216927201</v>
      </c>
      <c r="AA141" s="68">
        <f t="shared" si="57"/>
        <v>0.9421395752024662</v>
      </c>
      <c r="AB141" s="66">
        <v>172904000</v>
      </c>
      <c r="AC141" s="77">
        <v>238068000</v>
      </c>
      <c r="AD141" s="68">
        <f t="shared" si="58"/>
        <v>0.7262798864190063</v>
      </c>
      <c r="AE141" s="66">
        <v>46800000</v>
      </c>
      <c r="AF141" s="77">
        <v>758901929</v>
      </c>
      <c r="AG141" s="68">
        <f t="shared" si="59"/>
        <v>0.06166804722932784</v>
      </c>
    </row>
    <row r="142" spans="1:33" s="10" customFormat="1" ht="12.75" customHeight="1">
      <c r="A142" s="17"/>
      <c r="B142" s="18" t="s">
        <v>337</v>
      </c>
      <c r="C142" s="51" t="s">
        <v>338</v>
      </c>
      <c r="D142" s="66">
        <v>63845200</v>
      </c>
      <c r="E142" s="77">
        <v>147548200</v>
      </c>
      <c r="F142" s="103">
        <f t="shared" si="50"/>
        <v>0.4327074135773937</v>
      </c>
      <c r="G142" s="66">
        <v>49611324</v>
      </c>
      <c r="H142" s="77">
        <v>107793200</v>
      </c>
      <c r="I142" s="68">
        <f t="shared" si="51"/>
        <v>0.460245395813465</v>
      </c>
      <c r="J142" s="66">
        <v>49611324</v>
      </c>
      <c r="K142" s="77">
        <v>99293200</v>
      </c>
      <c r="L142" s="68">
        <f t="shared" si="52"/>
        <v>0.49964472894417744</v>
      </c>
      <c r="M142" s="66">
        <v>49611324</v>
      </c>
      <c r="N142" s="77">
        <v>63845200</v>
      </c>
      <c r="O142" s="68">
        <f t="shared" si="53"/>
        <v>0.7770564427709522</v>
      </c>
      <c r="P142" s="66">
        <v>11425000</v>
      </c>
      <c r="Q142" s="77">
        <v>39755000</v>
      </c>
      <c r="R142" s="68">
        <f t="shared" si="54"/>
        <v>0.28738523456169035</v>
      </c>
      <c r="S142" s="66">
        <v>0</v>
      </c>
      <c r="T142" s="77">
        <v>39755000</v>
      </c>
      <c r="U142" s="68">
        <f t="shared" si="55"/>
        <v>0</v>
      </c>
      <c r="V142" s="66">
        <v>0</v>
      </c>
      <c r="W142" s="77">
        <v>39755000</v>
      </c>
      <c r="X142" s="68">
        <f t="shared" si="56"/>
        <v>0</v>
      </c>
      <c r="Y142" s="66">
        <v>25000000</v>
      </c>
      <c r="Z142" s="77">
        <v>39755000</v>
      </c>
      <c r="AA142" s="68">
        <f t="shared" si="57"/>
        <v>0.6288517167651868</v>
      </c>
      <c r="AB142" s="66">
        <v>0</v>
      </c>
      <c r="AC142" s="77">
        <v>11875175</v>
      </c>
      <c r="AD142" s="68">
        <f t="shared" si="58"/>
        <v>0</v>
      </c>
      <c r="AE142" s="66">
        <v>0</v>
      </c>
      <c r="AF142" s="77">
        <v>107793200</v>
      </c>
      <c r="AG142" s="68">
        <f t="shared" si="59"/>
        <v>0</v>
      </c>
    </row>
    <row r="143" spans="1:33" s="10" customFormat="1" ht="12.75" customHeight="1">
      <c r="A143" s="17"/>
      <c r="B143" s="18" t="s">
        <v>339</v>
      </c>
      <c r="C143" s="51" t="s">
        <v>340</v>
      </c>
      <c r="D143" s="66">
        <v>3740000</v>
      </c>
      <c r="E143" s="77">
        <v>64797813</v>
      </c>
      <c r="F143" s="103">
        <f t="shared" si="50"/>
        <v>0.05771799736512712</v>
      </c>
      <c r="G143" s="66">
        <v>29873600</v>
      </c>
      <c r="H143" s="77">
        <v>68997813</v>
      </c>
      <c r="I143" s="68">
        <f t="shared" si="51"/>
        <v>0.43296444772822</v>
      </c>
      <c r="J143" s="66">
        <v>29873600</v>
      </c>
      <c r="K143" s="77">
        <v>68997813</v>
      </c>
      <c r="L143" s="68">
        <f t="shared" si="52"/>
        <v>0.43296444772822</v>
      </c>
      <c r="M143" s="66">
        <v>29873600</v>
      </c>
      <c r="N143" s="77">
        <v>3740000</v>
      </c>
      <c r="O143" s="68">
        <f t="shared" si="53"/>
        <v>7.9875935828877</v>
      </c>
      <c r="P143" s="66">
        <v>0</v>
      </c>
      <c r="Q143" s="77">
        <v>37527987</v>
      </c>
      <c r="R143" s="68">
        <f t="shared" si="54"/>
        <v>0</v>
      </c>
      <c r="S143" s="66">
        <v>0</v>
      </c>
      <c r="T143" s="77">
        <v>37527987</v>
      </c>
      <c r="U143" s="68">
        <f t="shared" si="55"/>
        <v>0</v>
      </c>
      <c r="V143" s="66">
        <v>0</v>
      </c>
      <c r="W143" s="77">
        <v>0</v>
      </c>
      <c r="X143" s="68">
        <f t="shared" si="56"/>
        <v>0</v>
      </c>
      <c r="Y143" s="66">
        <v>25161837</v>
      </c>
      <c r="Z143" s="77">
        <v>37527987</v>
      </c>
      <c r="AA143" s="68">
        <f t="shared" si="57"/>
        <v>0.6704819259290407</v>
      </c>
      <c r="AB143" s="66">
        <v>0</v>
      </c>
      <c r="AC143" s="77">
        <v>0</v>
      </c>
      <c r="AD143" s="68">
        <f t="shared" si="58"/>
        <v>0</v>
      </c>
      <c r="AE143" s="66">
        <v>0</v>
      </c>
      <c r="AF143" s="77">
        <v>68997813</v>
      </c>
      <c r="AG143" s="68">
        <f t="shared" si="59"/>
        <v>0</v>
      </c>
    </row>
    <row r="144" spans="1:33" s="10" customFormat="1" ht="12.75" customHeight="1">
      <c r="A144" s="17"/>
      <c r="B144" s="18" t="s">
        <v>341</v>
      </c>
      <c r="C144" s="51" t="s">
        <v>342</v>
      </c>
      <c r="D144" s="66">
        <v>58503455</v>
      </c>
      <c r="E144" s="77">
        <v>131701455</v>
      </c>
      <c r="F144" s="103">
        <f t="shared" si="50"/>
        <v>0.444212670239672</v>
      </c>
      <c r="G144" s="66">
        <v>47701075</v>
      </c>
      <c r="H144" s="77">
        <v>95613936</v>
      </c>
      <c r="I144" s="68">
        <f t="shared" si="51"/>
        <v>0.4988924940816159</v>
      </c>
      <c r="J144" s="66">
        <v>47701075</v>
      </c>
      <c r="K144" s="77">
        <v>91719545</v>
      </c>
      <c r="L144" s="68">
        <f t="shared" si="52"/>
        <v>0.5200753558033896</v>
      </c>
      <c r="M144" s="66">
        <v>47701075</v>
      </c>
      <c r="N144" s="77">
        <v>58503455</v>
      </c>
      <c r="O144" s="68">
        <f t="shared" si="53"/>
        <v>0.8153548367357107</v>
      </c>
      <c r="P144" s="66">
        <v>18109860</v>
      </c>
      <c r="Q144" s="77">
        <v>35943655</v>
      </c>
      <c r="R144" s="68">
        <f t="shared" si="54"/>
        <v>0.5038402466304553</v>
      </c>
      <c r="S144" s="66">
        <v>0</v>
      </c>
      <c r="T144" s="77">
        <v>35943655</v>
      </c>
      <c r="U144" s="68">
        <f t="shared" si="55"/>
        <v>0</v>
      </c>
      <c r="V144" s="66">
        <v>0</v>
      </c>
      <c r="W144" s="77">
        <v>35944000</v>
      </c>
      <c r="X144" s="68">
        <f t="shared" si="56"/>
        <v>0</v>
      </c>
      <c r="Y144" s="66">
        <v>21080030</v>
      </c>
      <c r="Z144" s="77">
        <v>35943655</v>
      </c>
      <c r="AA144" s="68">
        <f t="shared" si="57"/>
        <v>0.5864743026272649</v>
      </c>
      <c r="AB144" s="66">
        <v>0</v>
      </c>
      <c r="AC144" s="77">
        <v>10102111</v>
      </c>
      <c r="AD144" s="68">
        <f t="shared" si="58"/>
        <v>0</v>
      </c>
      <c r="AE144" s="66">
        <v>6279000</v>
      </c>
      <c r="AF144" s="77">
        <v>95613936</v>
      </c>
      <c r="AG144" s="68">
        <f t="shared" si="59"/>
        <v>0.06567034328552274</v>
      </c>
    </row>
    <row r="145" spans="1:33" s="10" customFormat="1" ht="12.75" customHeight="1">
      <c r="A145" s="17"/>
      <c r="B145" s="18" t="s">
        <v>77</v>
      </c>
      <c r="C145" s="51" t="s">
        <v>78</v>
      </c>
      <c r="D145" s="66">
        <v>1103491905</v>
      </c>
      <c r="E145" s="77">
        <v>1475578905</v>
      </c>
      <c r="F145" s="103">
        <f t="shared" si="50"/>
        <v>0.7478365956986895</v>
      </c>
      <c r="G145" s="66">
        <v>401386000</v>
      </c>
      <c r="H145" s="77">
        <v>1475280000</v>
      </c>
      <c r="I145" s="68">
        <f t="shared" si="51"/>
        <v>0.27207445366303346</v>
      </c>
      <c r="J145" s="66">
        <v>401386000</v>
      </c>
      <c r="K145" s="77">
        <v>968073000</v>
      </c>
      <c r="L145" s="68">
        <f t="shared" si="52"/>
        <v>0.4146236905687897</v>
      </c>
      <c r="M145" s="66">
        <v>401386000</v>
      </c>
      <c r="N145" s="77">
        <v>1103491905</v>
      </c>
      <c r="O145" s="68">
        <f t="shared" si="53"/>
        <v>0.36374168055179346</v>
      </c>
      <c r="P145" s="66">
        <v>100000000</v>
      </c>
      <c r="Q145" s="77">
        <v>389198000</v>
      </c>
      <c r="R145" s="68">
        <f t="shared" si="54"/>
        <v>0.25693862763940206</v>
      </c>
      <c r="S145" s="66">
        <v>0</v>
      </c>
      <c r="T145" s="77">
        <v>389198000</v>
      </c>
      <c r="U145" s="68">
        <f t="shared" si="55"/>
        <v>0</v>
      </c>
      <c r="V145" s="66">
        <v>0</v>
      </c>
      <c r="W145" s="77">
        <v>5807408003</v>
      </c>
      <c r="X145" s="68">
        <f t="shared" si="56"/>
        <v>0</v>
      </c>
      <c r="Y145" s="66">
        <v>287074000</v>
      </c>
      <c r="Z145" s="77">
        <v>389198000</v>
      </c>
      <c r="AA145" s="68">
        <f t="shared" si="57"/>
        <v>0.7376039959095371</v>
      </c>
      <c r="AB145" s="66">
        <v>206564000</v>
      </c>
      <c r="AC145" s="77">
        <v>766139240</v>
      </c>
      <c r="AD145" s="68">
        <f t="shared" si="58"/>
        <v>0.2696167866300648</v>
      </c>
      <c r="AE145" s="66">
        <v>200000000</v>
      </c>
      <c r="AF145" s="77">
        <v>1475280000</v>
      </c>
      <c r="AG145" s="68">
        <f t="shared" si="59"/>
        <v>0.13556748549427905</v>
      </c>
    </row>
    <row r="146" spans="1:33" s="10" customFormat="1" ht="12.75" customHeight="1">
      <c r="A146" s="17"/>
      <c r="B146" s="18" t="s">
        <v>343</v>
      </c>
      <c r="C146" s="51" t="s">
        <v>344</v>
      </c>
      <c r="D146" s="66">
        <v>139179666</v>
      </c>
      <c r="E146" s="77">
        <v>253708666</v>
      </c>
      <c r="F146" s="103">
        <f t="shared" si="50"/>
        <v>0.5485806543163173</v>
      </c>
      <c r="G146" s="66">
        <v>49933152</v>
      </c>
      <c r="H146" s="77">
        <v>139112687</v>
      </c>
      <c r="I146" s="68">
        <f t="shared" si="51"/>
        <v>0.3589403172120455</v>
      </c>
      <c r="J146" s="66">
        <v>49933152</v>
      </c>
      <c r="K146" s="77">
        <v>139112687</v>
      </c>
      <c r="L146" s="68">
        <f t="shared" si="52"/>
        <v>0.3589403172120455</v>
      </c>
      <c r="M146" s="66">
        <v>49933152</v>
      </c>
      <c r="N146" s="77">
        <v>139179666</v>
      </c>
      <c r="O146" s="68">
        <f t="shared" si="53"/>
        <v>0.3587675803159349</v>
      </c>
      <c r="P146" s="66">
        <v>114595979</v>
      </c>
      <c r="Q146" s="77">
        <v>114595979</v>
      </c>
      <c r="R146" s="68">
        <f t="shared" si="54"/>
        <v>1</v>
      </c>
      <c r="S146" s="66">
        <v>0</v>
      </c>
      <c r="T146" s="77">
        <v>114595979</v>
      </c>
      <c r="U146" s="68">
        <f t="shared" si="55"/>
        <v>0</v>
      </c>
      <c r="V146" s="66">
        <v>0</v>
      </c>
      <c r="W146" s="77">
        <v>167278444</v>
      </c>
      <c r="X146" s="68">
        <f t="shared" si="56"/>
        <v>0</v>
      </c>
      <c r="Y146" s="66">
        <v>89039822</v>
      </c>
      <c r="Z146" s="77">
        <v>114595979</v>
      </c>
      <c r="AA146" s="68">
        <f t="shared" si="57"/>
        <v>0.7769890599739107</v>
      </c>
      <c r="AB146" s="66">
        <v>0</v>
      </c>
      <c r="AC146" s="77">
        <v>11103000</v>
      </c>
      <c r="AD146" s="68">
        <f t="shared" si="58"/>
        <v>0</v>
      </c>
      <c r="AE146" s="66">
        <v>0</v>
      </c>
      <c r="AF146" s="77">
        <v>139112687</v>
      </c>
      <c r="AG146" s="68">
        <f t="shared" si="59"/>
        <v>0</v>
      </c>
    </row>
    <row r="147" spans="1:33" s="10" customFormat="1" ht="12.75" customHeight="1">
      <c r="A147" s="17"/>
      <c r="B147" s="18" t="s">
        <v>345</v>
      </c>
      <c r="C147" s="51" t="s">
        <v>346</v>
      </c>
      <c r="D147" s="66">
        <v>177060445</v>
      </c>
      <c r="E147" s="77">
        <v>235836237</v>
      </c>
      <c r="F147" s="103">
        <f t="shared" si="50"/>
        <v>0.7507770953791126</v>
      </c>
      <c r="G147" s="66">
        <v>72636545</v>
      </c>
      <c r="H147" s="77">
        <v>177863037</v>
      </c>
      <c r="I147" s="68">
        <f t="shared" si="51"/>
        <v>0.40838471120899617</v>
      </c>
      <c r="J147" s="66">
        <v>72636545</v>
      </c>
      <c r="K147" s="77">
        <v>134676379</v>
      </c>
      <c r="L147" s="68">
        <f t="shared" si="52"/>
        <v>0.5393413866584578</v>
      </c>
      <c r="M147" s="66">
        <v>72636545</v>
      </c>
      <c r="N147" s="77">
        <v>177060445</v>
      </c>
      <c r="O147" s="68">
        <f t="shared" si="53"/>
        <v>0.4102358660625754</v>
      </c>
      <c r="P147" s="66">
        <v>356198</v>
      </c>
      <c r="Q147" s="77">
        <v>363806</v>
      </c>
      <c r="R147" s="68">
        <f t="shared" si="54"/>
        <v>0.9790877555620303</v>
      </c>
      <c r="S147" s="66">
        <v>0</v>
      </c>
      <c r="T147" s="77">
        <v>363806</v>
      </c>
      <c r="U147" s="68">
        <f t="shared" si="55"/>
        <v>0</v>
      </c>
      <c r="V147" s="66">
        <v>0</v>
      </c>
      <c r="W147" s="77">
        <v>102011000</v>
      </c>
      <c r="X147" s="68">
        <f t="shared" si="56"/>
        <v>0</v>
      </c>
      <c r="Y147" s="66">
        <v>281794</v>
      </c>
      <c r="Z147" s="77">
        <v>363806</v>
      </c>
      <c r="AA147" s="68">
        <f t="shared" si="57"/>
        <v>0.7745721620863867</v>
      </c>
      <c r="AB147" s="66">
        <v>18125000</v>
      </c>
      <c r="AC147" s="77">
        <v>95859939</v>
      </c>
      <c r="AD147" s="68">
        <f t="shared" si="58"/>
        <v>0.18907794214223317</v>
      </c>
      <c r="AE147" s="66">
        <v>43211000</v>
      </c>
      <c r="AF147" s="77">
        <v>177863037</v>
      </c>
      <c r="AG147" s="68">
        <f t="shared" si="59"/>
        <v>0.24294536250384616</v>
      </c>
    </row>
    <row r="148" spans="1:33" s="10" customFormat="1" ht="12.75" customHeight="1">
      <c r="A148" s="17"/>
      <c r="B148" s="18" t="s">
        <v>347</v>
      </c>
      <c r="C148" s="51" t="s">
        <v>348</v>
      </c>
      <c r="D148" s="66">
        <v>165745997</v>
      </c>
      <c r="E148" s="77">
        <v>243035144</v>
      </c>
      <c r="F148" s="103">
        <f t="shared" si="50"/>
        <v>0.681983659943436</v>
      </c>
      <c r="G148" s="66">
        <v>92632532</v>
      </c>
      <c r="H148" s="77">
        <v>246260132</v>
      </c>
      <c r="I148" s="68">
        <f t="shared" si="51"/>
        <v>0.37615724172518517</v>
      </c>
      <c r="J148" s="66">
        <v>92632532</v>
      </c>
      <c r="K148" s="77">
        <v>185052895</v>
      </c>
      <c r="L148" s="68">
        <f t="shared" si="52"/>
        <v>0.5005732658221856</v>
      </c>
      <c r="M148" s="66">
        <v>92632532</v>
      </c>
      <c r="N148" s="77">
        <v>165745997</v>
      </c>
      <c r="O148" s="68">
        <f t="shared" si="53"/>
        <v>0.558882468817633</v>
      </c>
      <c r="P148" s="66">
        <v>20496000</v>
      </c>
      <c r="Q148" s="77">
        <v>55578046</v>
      </c>
      <c r="R148" s="68">
        <f t="shared" si="54"/>
        <v>0.36877870805317625</v>
      </c>
      <c r="S148" s="66">
        <v>0</v>
      </c>
      <c r="T148" s="77">
        <v>55578046</v>
      </c>
      <c r="U148" s="68">
        <f t="shared" si="55"/>
        <v>0</v>
      </c>
      <c r="V148" s="66">
        <v>0</v>
      </c>
      <c r="W148" s="77">
        <v>254329073</v>
      </c>
      <c r="X148" s="68">
        <f t="shared" si="56"/>
        <v>0</v>
      </c>
      <c r="Y148" s="66">
        <v>40154046</v>
      </c>
      <c r="Z148" s="77">
        <v>55578046</v>
      </c>
      <c r="AA148" s="68">
        <f t="shared" si="57"/>
        <v>0.7224803477257908</v>
      </c>
      <c r="AB148" s="66">
        <v>9905000</v>
      </c>
      <c r="AC148" s="77">
        <v>102458833</v>
      </c>
      <c r="AD148" s="68">
        <f t="shared" si="58"/>
        <v>0.0966729730368879</v>
      </c>
      <c r="AE148" s="66">
        <v>0</v>
      </c>
      <c r="AF148" s="77">
        <v>246260132</v>
      </c>
      <c r="AG148" s="68">
        <f t="shared" si="59"/>
        <v>0</v>
      </c>
    </row>
    <row r="149" spans="1:33" s="10" customFormat="1" ht="12.75" customHeight="1">
      <c r="A149" s="17"/>
      <c r="B149" s="18" t="s">
        <v>349</v>
      </c>
      <c r="C149" s="51" t="s">
        <v>350</v>
      </c>
      <c r="D149" s="66">
        <v>73214611</v>
      </c>
      <c r="E149" s="77">
        <v>98813411</v>
      </c>
      <c r="F149" s="103">
        <f t="shared" si="50"/>
        <v>0.7409379987904678</v>
      </c>
      <c r="G149" s="66">
        <v>33671660</v>
      </c>
      <c r="H149" s="77">
        <v>98813411</v>
      </c>
      <c r="I149" s="68">
        <f t="shared" si="51"/>
        <v>0.34076002092469004</v>
      </c>
      <c r="J149" s="66">
        <v>33671660</v>
      </c>
      <c r="K149" s="77">
        <v>69039411</v>
      </c>
      <c r="L149" s="68">
        <f t="shared" si="52"/>
        <v>0.48771650152113843</v>
      </c>
      <c r="M149" s="66">
        <v>33671660</v>
      </c>
      <c r="N149" s="77">
        <v>73214611</v>
      </c>
      <c r="O149" s="68">
        <f t="shared" si="53"/>
        <v>0.45990355668214916</v>
      </c>
      <c r="P149" s="66">
        <v>0</v>
      </c>
      <c r="Q149" s="77">
        <v>16859200</v>
      </c>
      <c r="R149" s="68">
        <f t="shared" si="54"/>
        <v>0</v>
      </c>
      <c r="S149" s="66">
        <v>0</v>
      </c>
      <c r="T149" s="77">
        <v>16859200</v>
      </c>
      <c r="U149" s="68">
        <f t="shared" si="55"/>
        <v>0</v>
      </c>
      <c r="V149" s="66">
        <v>0</v>
      </c>
      <c r="W149" s="77">
        <v>119684523</v>
      </c>
      <c r="X149" s="68">
        <f t="shared" si="56"/>
        <v>0</v>
      </c>
      <c r="Y149" s="66">
        <v>14375200</v>
      </c>
      <c r="Z149" s="77">
        <v>16859200</v>
      </c>
      <c r="AA149" s="68">
        <f t="shared" si="57"/>
        <v>0.8526620480212584</v>
      </c>
      <c r="AB149" s="66">
        <v>9719069</v>
      </c>
      <c r="AC149" s="77">
        <v>53143500</v>
      </c>
      <c r="AD149" s="68">
        <f t="shared" si="58"/>
        <v>0.18288349468890833</v>
      </c>
      <c r="AE149" s="66">
        <v>9000000</v>
      </c>
      <c r="AF149" s="77">
        <v>98813411</v>
      </c>
      <c r="AG149" s="68">
        <f t="shared" si="59"/>
        <v>0.09108075421057978</v>
      </c>
    </row>
    <row r="150" spans="1:33" s="10" customFormat="1" ht="12.75" customHeight="1">
      <c r="A150" s="17"/>
      <c r="B150" s="18" t="s">
        <v>351</v>
      </c>
      <c r="C150" s="51" t="s">
        <v>352</v>
      </c>
      <c r="D150" s="66">
        <v>131682899</v>
      </c>
      <c r="E150" s="77">
        <v>186984700</v>
      </c>
      <c r="F150" s="103">
        <f t="shared" si="50"/>
        <v>0.7042442456521844</v>
      </c>
      <c r="G150" s="66">
        <v>61669330</v>
      </c>
      <c r="H150" s="77">
        <v>212526360</v>
      </c>
      <c r="I150" s="68">
        <f t="shared" si="51"/>
        <v>0.2901726167050525</v>
      </c>
      <c r="J150" s="66">
        <v>61669330</v>
      </c>
      <c r="K150" s="77">
        <v>156966360</v>
      </c>
      <c r="L150" s="68">
        <f t="shared" si="52"/>
        <v>0.39288246220400347</v>
      </c>
      <c r="M150" s="66">
        <v>61669330</v>
      </c>
      <c r="N150" s="77">
        <v>131682899</v>
      </c>
      <c r="O150" s="68">
        <f t="shared" si="53"/>
        <v>0.46831692245779005</v>
      </c>
      <c r="P150" s="66">
        <v>810000</v>
      </c>
      <c r="Q150" s="77">
        <v>33315200</v>
      </c>
      <c r="R150" s="68">
        <f t="shared" si="54"/>
        <v>0.024313226395158965</v>
      </c>
      <c r="S150" s="66">
        <v>0</v>
      </c>
      <c r="T150" s="77">
        <v>33315200</v>
      </c>
      <c r="U150" s="68">
        <f t="shared" si="55"/>
        <v>0</v>
      </c>
      <c r="V150" s="66">
        <v>0</v>
      </c>
      <c r="W150" s="77">
        <v>749660087</v>
      </c>
      <c r="X150" s="68">
        <f t="shared" si="56"/>
        <v>0</v>
      </c>
      <c r="Y150" s="66">
        <v>30568200</v>
      </c>
      <c r="Z150" s="77">
        <v>33315200</v>
      </c>
      <c r="AA150" s="68">
        <f t="shared" si="57"/>
        <v>0.9175451445586399</v>
      </c>
      <c r="AB150" s="66">
        <v>21327189</v>
      </c>
      <c r="AC150" s="77">
        <v>105090400</v>
      </c>
      <c r="AD150" s="68">
        <f t="shared" si="58"/>
        <v>0.2029413628647336</v>
      </c>
      <c r="AE150" s="66">
        <v>25000000</v>
      </c>
      <c r="AF150" s="77">
        <v>212526360</v>
      </c>
      <c r="AG150" s="68">
        <f t="shared" si="59"/>
        <v>0.11763246686199302</v>
      </c>
    </row>
    <row r="151" spans="1:33" s="10" customFormat="1" ht="12.75" customHeight="1">
      <c r="A151" s="17"/>
      <c r="B151" s="18" t="s">
        <v>353</v>
      </c>
      <c r="C151" s="51" t="s">
        <v>354</v>
      </c>
      <c r="D151" s="66">
        <v>167130177</v>
      </c>
      <c r="E151" s="77">
        <v>209438001</v>
      </c>
      <c r="F151" s="103">
        <f t="shared" si="50"/>
        <v>0.797993564692207</v>
      </c>
      <c r="G151" s="66">
        <v>67822911</v>
      </c>
      <c r="H151" s="77">
        <v>178933143</v>
      </c>
      <c r="I151" s="68">
        <f t="shared" si="51"/>
        <v>0.3790405168258851</v>
      </c>
      <c r="J151" s="66">
        <v>67822911</v>
      </c>
      <c r="K151" s="77">
        <v>132563377</v>
      </c>
      <c r="L151" s="68">
        <f t="shared" si="52"/>
        <v>0.5116263068645271</v>
      </c>
      <c r="M151" s="66">
        <v>67822911</v>
      </c>
      <c r="N151" s="77">
        <v>167130177</v>
      </c>
      <c r="O151" s="68">
        <f t="shared" si="53"/>
        <v>0.40580888632697376</v>
      </c>
      <c r="P151" s="66">
        <v>11245736</v>
      </c>
      <c r="Q151" s="77">
        <v>28863736</v>
      </c>
      <c r="R151" s="68">
        <f t="shared" si="54"/>
        <v>0.3896147054560089</v>
      </c>
      <c r="S151" s="66">
        <v>0</v>
      </c>
      <c r="T151" s="77">
        <v>28863736</v>
      </c>
      <c r="U151" s="68">
        <f t="shared" si="55"/>
        <v>0</v>
      </c>
      <c r="V151" s="66">
        <v>0</v>
      </c>
      <c r="W151" s="77">
        <v>0</v>
      </c>
      <c r="X151" s="68">
        <f t="shared" si="56"/>
        <v>0</v>
      </c>
      <c r="Y151" s="66">
        <v>14818000</v>
      </c>
      <c r="Z151" s="77">
        <v>28863736</v>
      </c>
      <c r="AA151" s="68">
        <f t="shared" si="57"/>
        <v>0.5133777553952129</v>
      </c>
      <c r="AB151" s="66">
        <v>122216000</v>
      </c>
      <c r="AC151" s="77">
        <v>84277694</v>
      </c>
      <c r="AD151" s="68">
        <f t="shared" si="58"/>
        <v>1.4501583301507988</v>
      </c>
      <c r="AE151" s="66">
        <v>122622000</v>
      </c>
      <c r="AF151" s="77">
        <v>178933143</v>
      </c>
      <c r="AG151" s="68">
        <f t="shared" si="59"/>
        <v>0.6852950657665472</v>
      </c>
    </row>
    <row r="152" spans="1:33" s="10" customFormat="1" ht="12.75" customHeight="1">
      <c r="A152" s="17"/>
      <c r="B152" s="18" t="s">
        <v>355</v>
      </c>
      <c r="C152" s="51" t="s">
        <v>356</v>
      </c>
      <c r="D152" s="66">
        <v>465244992</v>
      </c>
      <c r="E152" s="77">
        <v>697924498</v>
      </c>
      <c r="F152" s="103">
        <f t="shared" si="50"/>
        <v>0.6666122099642933</v>
      </c>
      <c r="G152" s="66">
        <v>170034499</v>
      </c>
      <c r="H152" s="77">
        <v>545928258</v>
      </c>
      <c r="I152" s="68">
        <f t="shared" si="51"/>
        <v>0.3114594207358286</v>
      </c>
      <c r="J152" s="66">
        <v>170034499</v>
      </c>
      <c r="K152" s="77">
        <v>413737008</v>
      </c>
      <c r="L152" s="68">
        <f t="shared" si="52"/>
        <v>0.41097241898167347</v>
      </c>
      <c r="M152" s="66">
        <v>170034499</v>
      </c>
      <c r="N152" s="77">
        <v>465244992</v>
      </c>
      <c r="O152" s="68">
        <f t="shared" si="53"/>
        <v>0.36547303447384555</v>
      </c>
      <c r="P152" s="66">
        <v>21055410</v>
      </c>
      <c r="Q152" s="77">
        <v>203996240</v>
      </c>
      <c r="R152" s="68">
        <f t="shared" si="54"/>
        <v>0.10321469650617089</v>
      </c>
      <c r="S152" s="66">
        <v>0</v>
      </c>
      <c r="T152" s="77">
        <v>203996240</v>
      </c>
      <c r="U152" s="68">
        <f t="shared" si="55"/>
        <v>0</v>
      </c>
      <c r="V152" s="66">
        <v>0</v>
      </c>
      <c r="W152" s="77">
        <v>835317109</v>
      </c>
      <c r="X152" s="68">
        <f t="shared" si="56"/>
        <v>0</v>
      </c>
      <c r="Y152" s="66">
        <v>177079015</v>
      </c>
      <c r="Z152" s="77">
        <v>203996240</v>
      </c>
      <c r="AA152" s="68">
        <f t="shared" si="57"/>
        <v>0.868050386614969</v>
      </c>
      <c r="AB152" s="66">
        <v>35114820</v>
      </c>
      <c r="AC152" s="77">
        <v>214189011</v>
      </c>
      <c r="AD152" s="68">
        <f t="shared" si="58"/>
        <v>0.16394314459017695</v>
      </c>
      <c r="AE152" s="66">
        <v>116125858</v>
      </c>
      <c r="AF152" s="77">
        <v>545928258</v>
      </c>
      <c r="AG152" s="68">
        <f t="shared" si="59"/>
        <v>0.21271267112170625</v>
      </c>
    </row>
    <row r="153" spans="1:33" s="10" customFormat="1" ht="12.75" customHeight="1">
      <c r="A153" s="17"/>
      <c r="B153" s="18" t="s">
        <v>357</v>
      </c>
      <c r="C153" s="51" t="s">
        <v>358</v>
      </c>
      <c r="D153" s="66">
        <v>67624539</v>
      </c>
      <c r="E153" s="77">
        <v>137176115</v>
      </c>
      <c r="F153" s="103">
        <f t="shared" si="50"/>
        <v>0.49297604761586955</v>
      </c>
      <c r="G153" s="66">
        <v>42028407</v>
      </c>
      <c r="H153" s="77">
        <v>106748274</v>
      </c>
      <c r="I153" s="68">
        <f t="shared" si="51"/>
        <v>0.3937150965082583</v>
      </c>
      <c r="J153" s="66">
        <v>42028407</v>
      </c>
      <c r="K153" s="77">
        <v>87528274</v>
      </c>
      <c r="L153" s="68">
        <f t="shared" si="52"/>
        <v>0.4801694935741564</v>
      </c>
      <c r="M153" s="66">
        <v>42028407</v>
      </c>
      <c r="N153" s="77">
        <v>67624539</v>
      </c>
      <c r="O153" s="68">
        <f t="shared" si="53"/>
        <v>0.621496392012373</v>
      </c>
      <c r="P153" s="66">
        <v>11742092</v>
      </c>
      <c r="Q153" s="77">
        <v>28209666</v>
      </c>
      <c r="R153" s="68">
        <f t="shared" si="54"/>
        <v>0.4162435670099745</v>
      </c>
      <c r="S153" s="66">
        <v>0</v>
      </c>
      <c r="T153" s="77">
        <v>28209666</v>
      </c>
      <c r="U153" s="68">
        <f t="shared" si="55"/>
        <v>0</v>
      </c>
      <c r="V153" s="66">
        <v>0</v>
      </c>
      <c r="W153" s="77">
        <v>110000000</v>
      </c>
      <c r="X153" s="68">
        <f t="shared" si="56"/>
        <v>0</v>
      </c>
      <c r="Y153" s="66">
        <v>19729666</v>
      </c>
      <c r="Z153" s="77">
        <v>28209666</v>
      </c>
      <c r="AA153" s="68">
        <f t="shared" si="57"/>
        <v>0.6993938177077318</v>
      </c>
      <c r="AB153" s="66">
        <v>20000000</v>
      </c>
      <c r="AC153" s="77">
        <v>37549721</v>
      </c>
      <c r="AD153" s="68">
        <f t="shared" si="58"/>
        <v>0.5326271265770524</v>
      </c>
      <c r="AE153" s="66">
        <v>1500000</v>
      </c>
      <c r="AF153" s="77">
        <v>106748274</v>
      </c>
      <c r="AG153" s="68">
        <f t="shared" si="59"/>
        <v>0.014051749445616329</v>
      </c>
    </row>
    <row r="154" spans="1:33" s="10" customFormat="1" ht="12.75" customHeight="1">
      <c r="A154" s="17"/>
      <c r="B154" s="18" t="s">
        <v>359</v>
      </c>
      <c r="C154" s="51" t="s">
        <v>360</v>
      </c>
      <c r="D154" s="66">
        <v>110696657</v>
      </c>
      <c r="E154" s="77">
        <v>268452657</v>
      </c>
      <c r="F154" s="103">
        <f t="shared" si="50"/>
        <v>0.41235075948605715</v>
      </c>
      <c r="G154" s="66">
        <v>71245772</v>
      </c>
      <c r="H154" s="77">
        <v>159220061</v>
      </c>
      <c r="I154" s="68">
        <f t="shared" si="51"/>
        <v>0.44746730752728453</v>
      </c>
      <c r="J154" s="66">
        <v>71245772</v>
      </c>
      <c r="K154" s="77">
        <v>120464061</v>
      </c>
      <c r="L154" s="68">
        <f t="shared" si="52"/>
        <v>0.5914276125889529</v>
      </c>
      <c r="M154" s="66">
        <v>71245772</v>
      </c>
      <c r="N154" s="77">
        <v>110696657</v>
      </c>
      <c r="O154" s="68">
        <f t="shared" si="53"/>
        <v>0.6436126792880476</v>
      </c>
      <c r="P154" s="66">
        <v>13769000</v>
      </c>
      <c r="Q154" s="77">
        <v>109136000</v>
      </c>
      <c r="R154" s="68">
        <f t="shared" si="54"/>
        <v>0.126163685676587</v>
      </c>
      <c r="S154" s="66">
        <v>0</v>
      </c>
      <c r="T154" s="77">
        <v>109136000</v>
      </c>
      <c r="U154" s="68">
        <f t="shared" si="55"/>
        <v>0</v>
      </c>
      <c r="V154" s="66">
        <v>0</v>
      </c>
      <c r="W154" s="77">
        <v>617927000</v>
      </c>
      <c r="X154" s="68">
        <f t="shared" si="56"/>
        <v>0</v>
      </c>
      <c r="Y154" s="66">
        <v>83667000</v>
      </c>
      <c r="Z154" s="77">
        <v>109136000</v>
      </c>
      <c r="AA154" s="68">
        <f t="shared" si="57"/>
        <v>0.7666306260079168</v>
      </c>
      <c r="AB154" s="66">
        <v>11902000</v>
      </c>
      <c r="AC154" s="77">
        <v>51763000</v>
      </c>
      <c r="AD154" s="68">
        <f t="shared" si="58"/>
        <v>0.2299325773235709</v>
      </c>
      <c r="AE154" s="66">
        <v>6200000</v>
      </c>
      <c r="AF154" s="77">
        <v>159220061</v>
      </c>
      <c r="AG154" s="68">
        <f t="shared" si="59"/>
        <v>0.038939816760904265</v>
      </c>
    </row>
    <row r="155" spans="1:33" s="10" customFormat="1" ht="12.75" customHeight="1">
      <c r="A155" s="17"/>
      <c r="B155" s="18" t="s">
        <v>361</v>
      </c>
      <c r="C155" s="51" t="s">
        <v>362</v>
      </c>
      <c r="D155" s="66">
        <v>91314913</v>
      </c>
      <c r="E155" s="77">
        <v>219903913</v>
      </c>
      <c r="F155" s="103">
        <f t="shared" si="50"/>
        <v>0.41524915020498065</v>
      </c>
      <c r="G155" s="66">
        <v>39742167</v>
      </c>
      <c r="H155" s="77">
        <v>117859522</v>
      </c>
      <c r="I155" s="68">
        <f t="shared" si="51"/>
        <v>0.3371994585214761</v>
      </c>
      <c r="J155" s="66">
        <v>39742167</v>
      </c>
      <c r="K155" s="77">
        <v>117859522</v>
      </c>
      <c r="L155" s="68">
        <f t="shared" si="52"/>
        <v>0.3371994585214761</v>
      </c>
      <c r="M155" s="66">
        <v>39742167</v>
      </c>
      <c r="N155" s="77">
        <v>91314913</v>
      </c>
      <c r="O155" s="68">
        <f t="shared" si="53"/>
        <v>0.43522099177819945</v>
      </c>
      <c r="P155" s="66">
        <v>0</v>
      </c>
      <c r="Q155" s="77">
        <v>100582200</v>
      </c>
      <c r="R155" s="68">
        <f t="shared" si="54"/>
        <v>0</v>
      </c>
      <c r="S155" s="66">
        <v>0</v>
      </c>
      <c r="T155" s="77">
        <v>100582200</v>
      </c>
      <c r="U155" s="68">
        <f t="shared" si="55"/>
        <v>0</v>
      </c>
      <c r="V155" s="66">
        <v>0</v>
      </c>
      <c r="W155" s="77">
        <v>0</v>
      </c>
      <c r="X155" s="68">
        <f t="shared" si="56"/>
        <v>0</v>
      </c>
      <c r="Y155" s="66">
        <v>87362600</v>
      </c>
      <c r="Z155" s="77">
        <v>100582200</v>
      </c>
      <c r="AA155" s="68">
        <f t="shared" si="57"/>
        <v>0.8685691901748023</v>
      </c>
      <c r="AB155" s="66">
        <v>0</v>
      </c>
      <c r="AC155" s="77">
        <v>0</v>
      </c>
      <c r="AD155" s="68">
        <f t="shared" si="58"/>
        <v>0</v>
      </c>
      <c r="AE155" s="66">
        <v>0</v>
      </c>
      <c r="AF155" s="77">
        <v>117859522</v>
      </c>
      <c r="AG155" s="68">
        <f t="shared" si="59"/>
        <v>0</v>
      </c>
    </row>
    <row r="156" spans="1:33" s="10" customFormat="1" ht="12.75" customHeight="1">
      <c r="A156" s="17"/>
      <c r="B156" s="18" t="s">
        <v>363</v>
      </c>
      <c r="C156" s="51" t="s">
        <v>364</v>
      </c>
      <c r="D156" s="66">
        <v>9143354</v>
      </c>
      <c r="E156" s="77">
        <v>52815354</v>
      </c>
      <c r="F156" s="103">
        <f t="shared" si="50"/>
        <v>0.1731192410449431</v>
      </c>
      <c r="G156" s="66">
        <v>21639999</v>
      </c>
      <c r="H156" s="77">
        <v>51167749</v>
      </c>
      <c r="I156" s="68">
        <f t="shared" si="51"/>
        <v>0.42292263042487954</v>
      </c>
      <c r="J156" s="66">
        <v>21639999</v>
      </c>
      <c r="K156" s="77">
        <v>49667749</v>
      </c>
      <c r="L156" s="68">
        <f t="shared" si="52"/>
        <v>0.43569518320630957</v>
      </c>
      <c r="M156" s="66">
        <v>21639999</v>
      </c>
      <c r="N156" s="77">
        <v>9143354</v>
      </c>
      <c r="O156" s="68">
        <f t="shared" si="53"/>
        <v>2.36674627275724</v>
      </c>
      <c r="P156" s="66">
        <v>2512989</v>
      </c>
      <c r="Q156" s="77">
        <v>17199989</v>
      </c>
      <c r="R156" s="68">
        <f t="shared" si="54"/>
        <v>0.1461041050665788</v>
      </c>
      <c r="S156" s="66">
        <v>0</v>
      </c>
      <c r="T156" s="77">
        <v>17199989</v>
      </c>
      <c r="U156" s="68">
        <f t="shared" si="55"/>
        <v>0</v>
      </c>
      <c r="V156" s="66">
        <v>0</v>
      </c>
      <c r="W156" s="77">
        <v>62150000</v>
      </c>
      <c r="X156" s="68">
        <f t="shared" si="56"/>
        <v>0</v>
      </c>
      <c r="Y156" s="66">
        <v>655000</v>
      </c>
      <c r="Z156" s="77">
        <v>17199989</v>
      </c>
      <c r="AA156" s="68">
        <f t="shared" si="57"/>
        <v>0.03808141970323353</v>
      </c>
      <c r="AB156" s="66">
        <v>0</v>
      </c>
      <c r="AC156" s="77">
        <v>1800000</v>
      </c>
      <c r="AD156" s="68">
        <f t="shared" si="58"/>
        <v>0</v>
      </c>
      <c r="AE156" s="66">
        <v>420000</v>
      </c>
      <c r="AF156" s="77">
        <v>51167749</v>
      </c>
      <c r="AG156" s="68">
        <f t="shared" si="59"/>
        <v>0.008208295424526101</v>
      </c>
    </row>
    <row r="157" spans="1:33" s="10" customFormat="1" ht="12.75" customHeight="1">
      <c r="A157" s="17"/>
      <c r="B157" s="18" t="s">
        <v>365</v>
      </c>
      <c r="C157" s="51" t="s">
        <v>366</v>
      </c>
      <c r="D157" s="66">
        <v>70269326</v>
      </c>
      <c r="E157" s="77">
        <v>168995326</v>
      </c>
      <c r="F157" s="103">
        <f t="shared" si="50"/>
        <v>0.4158063282767951</v>
      </c>
      <c r="G157" s="66">
        <v>59073904</v>
      </c>
      <c r="H157" s="77">
        <v>112735404</v>
      </c>
      <c r="I157" s="68">
        <f t="shared" si="51"/>
        <v>0.5240048991175833</v>
      </c>
      <c r="J157" s="66">
        <v>59073904</v>
      </c>
      <c r="K157" s="77">
        <v>112735404</v>
      </c>
      <c r="L157" s="68">
        <f t="shared" si="52"/>
        <v>0.5240048991175833</v>
      </c>
      <c r="M157" s="66">
        <v>59073904</v>
      </c>
      <c r="N157" s="77">
        <v>70269326</v>
      </c>
      <c r="O157" s="68">
        <f t="shared" si="53"/>
        <v>0.840678392162179</v>
      </c>
      <c r="P157" s="66">
        <v>11770800</v>
      </c>
      <c r="Q157" s="77">
        <v>66070800</v>
      </c>
      <c r="R157" s="68">
        <f t="shared" si="54"/>
        <v>0.17815434352240325</v>
      </c>
      <c r="S157" s="66">
        <v>0</v>
      </c>
      <c r="T157" s="77">
        <v>66070800</v>
      </c>
      <c r="U157" s="68">
        <f t="shared" si="55"/>
        <v>0</v>
      </c>
      <c r="V157" s="66">
        <v>0</v>
      </c>
      <c r="W157" s="77">
        <v>0</v>
      </c>
      <c r="X157" s="68">
        <f t="shared" si="56"/>
        <v>0</v>
      </c>
      <c r="Y157" s="66">
        <v>50800000</v>
      </c>
      <c r="Z157" s="77">
        <v>66070800</v>
      </c>
      <c r="AA157" s="68">
        <f t="shared" si="57"/>
        <v>0.7688721795407351</v>
      </c>
      <c r="AB157" s="66">
        <v>0</v>
      </c>
      <c r="AC157" s="77">
        <v>16496084</v>
      </c>
      <c r="AD157" s="68">
        <f t="shared" si="58"/>
        <v>0</v>
      </c>
      <c r="AE157" s="66">
        <v>0</v>
      </c>
      <c r="AF157" s="77">
        <v>112735404</v>
      </c>
      <c r="AG157" s="68">
        <f t="shared" si="59"/>
        <v>0</v>
      </c>
    </row>
    <row r="158" spans="1:33" s="10" customFormat="1" ht="12.75" customHeight="1">
      <c r="A158" s="17"/>
      <c r="B158" s="18" t="s">
        <v>367</v>
      </c>
      <c r="C158" s="51" t="s">
        <v>368</v>
      </c>
      <c r="D158" s="66">
        <v>222471202</v>
      </c>
      <c r="E158" s="77">
        <v>222471202</v>
      </c>
      <c r="F158" s="103">
        <f t="shared" si="50"/>
        <v>1</v>
      </c>
      <c r="G158" s="66">
        <v>77575216</v>
      </c>
      <c r="H158" s="77">
        <v>222471202</v>
      </c>
      <c r="I158" s="68">
        <f t="shared" si="51"/>
        <v>0.34869778786020134</v>
      </c>
      <c r="J158" s="66">
        <v>77575216</v>
      </c>
      <c r="K158" s="77">
        <v>197658596</v>
      </c>
      <c r="L158" s="68">
        <f t="shared" si="52"/>
        <v>0.3924707428357935</v>
      </c>
      <c r="M158" s="66">
        <v>77575216</v>
      </c>
      <c r="N158" s="77">
        <v>222471202</v>
      </c>
      <c r="O158" s="68">
        <f t="shared" si="53"/>
        <v>0.34869778786020134</v>
      </c>
      <c r="P158" s="66">
        <v>0</v>
      </c>
      <c r="Q158" s="77">
        <v>0</v>
      </c>
      <c r="R158" s="68">
        <f t="shared" si="54"/>
        <v>0</v>
      </c>
      <c r="S158" s="66">
        <v>0</v>
      </c>
      <c r="T158" s="77">
        <v>0</v>
      </c>
      <c r="U158" s="68">
        <f t="shared" si="55"/>
        <v>0</v>
      </c>
      <c r="V158" s="66">
        <v>0</v>
      </c>
      <c r="W158" s="77">
        <v>0</v>
      </c>
      <c r="X158" s="68">
        <f t="shared" si="56"/>
        <v>0</v>
      </c>
      <c r="Y158" s="66">
        <v>0</v>
      </c>
      <c r="Z158" s="77">
        <v>0</v>
      </c>
      <c r="AA158" s="68">
        <f t="shared" si="57"/>
        <v>0</v>
      </c>
      <c r="AB158" s="66">
        <v>0</v>
      </c>
      <c r="AC158" s="77">
        <v>22508390</v>
      </c>
      <c r="AD158" s="68">
        <f t="shared" si="58"/>
        <v>0</v>
      </c>
      <c r="AE158" s="66">
        <v>0</v>
      </c>
      <c r="AF158" s="77">
        <v>222471202</v>
      </c>
      <c r="AG158" s="68">
        <f t="shared" si="59"/>
        <v>0</v>
      </c>
    </row>
    <row r="159" spans="1:33" s="10" customFormat="1" ht="12.75" customHeight="1">
      <c r="A159" s="17"/>
      <c r="B159" s="18" t="s">
        <v>369</v>
      </c>
      <c r="C159" s="51" t="s">
        <v>370</v>
      </c>
      <c r="D159" s="66">
        <v>285665232</v>
      </c>
      <c r="E159" s="77">
        <v>383547482</v>
      </c>
      <c r="F159" s="103">
        <f t="shared" si="50"/>
        <v>0.7447975685054816</v>
      </c>
      <c r="G159" s="66">
        <v>120131052</v>
      </c>
      <c r="H159" s="77">
        <v>396569986</v>
      </c>
      <c r="I159" s="68">
        <f t="shared" si="51"/>
        <v>0.3029252244016268</v>
      </c>
      <c r="J159" s="66">
        <v>120131052</v>
      </c>
      <c r="K159" s="77">
        <v>288800066</v>
      </c>
      <c r="L159" s="68">
        <f t="shared" si="52"/>
        <v>0.4159661514758795</v>
      </c>
      <c r="M159" s="66">
        <v>120131052</v>
      </c>
      <c r="N159" s="77">
        <v>285665232</v>
      </c>
      <c r="O159" s="68">
        <f t="shared" si="53"/>
        <v>0.420530882106087</v>
      </c>
      <c r="P159" s="66">
        <v>0</v>
      </c>
      <c r="Q159" s="77">
        <v>0</v>
      </c>
      <c r="R159" s="68">
        <f t="shared" si="54"/>
        <v>0</v>
      </c>
      <c r="S159" s="66">
        <v>0</v>
      </c>
      <c r="T159" s="77">
        <v>0</v>
      </c>
      <c r="U159" s="68">
        <f t="shared" si="55"/>
        <v>0</v>
      </c>
      <c r="V159" s="66">
        <v>0</v>
      </c>
      <c r="W159" s="77">
        <v>0</v>
      </c>
      <c r="X159" s="68">
        <f t="shared" si="56"/>
        <v>0</v>
      </c>
      <c r="Y159" s="66">
        <v>0</v>
      </c>
      <c r="Z159" s="77">
        <v>0</v>
      </c>
      <c r="AA159" s="68">
        <f t="shared" si="57"/>
        <v>0</v>
      </c>
      <c r="AB159" s="66">
        <v>0</v>
      </c>
      <c r="AC159" s="77">
        <v>177923287</v>
      </c>
      <c r="AD159" s="68">
        <f t="shared" si="58"/>
        <v>0</v>
      </c>
      <c r="AE159" s="66">
        <v>0</v>
      </c>
      <c r="AF159" s="77">
        <v>396569986</v>
      </c>
      <c r="AG159" s="68">
        <f t="shared" si="59"/>
        <v>0</v>
      </c>
    </row>
    <row r="160" spans="1:33" s="10" customFormat="1" ht="12.75" customHeight="1">
      <c r="A160" s="17"/>
      <c r="B160" s="18" t="s">
        <v>371</v>
      </c>
      <c r="C160" s="51" t="s">
        <v>372</v>
      </c>
      <c r="D160" s="66">
        <v>222012796</v>
      </c>
      <c r="E160" s="77">
        <v>304123756</v>
      </c>
      <c r="F160" s="103">
        <f t="shared" si="50"/>
        <v>0.730008069478137</v>
      </c>
      <c r="G160" s="66">
        <v>70675477</v>
      </c>
      <c r="H160" s="77">
        <v>291014400</v>
      </c>
      <c r="I160" s="68">
        <f t="shared" si="51"/>
        <v>0.2428590372160278</v>
      </c>
      <c r="J160" s="66">
        <v>70675477</v>
      </c>
      <c r="K160" s="77">
        <v>226464400</v>
      </c>
      <c r="L160" s="68">
        <f t="shared" si="52"/>
        <v>0.31208206234622304</v>
      </c>
      <c r="M160" s="66">
        <v>70675477</v>
      </c>
      <c r="N160" s="77">
        <v>222012796</v>
      </c>
      <c r="O160" s="68">
        <f t="shared" si="53"/>
        <v>0.31833965552147725</v>
      </c>
      <c r="P160" s="66">
        <v>0</v>
      </c>
      <c r="Q160" s="77">
        <v>71703000</v>
      </c>
      <c r="R160" s="68">
        <f t="shared" si="54"/>
        <v>0</v>
      </c>
      <c r="S160" s="66">
        <v>0</v>
      </c>
      <c r="T160" s="77">
        <v>71703000</v>
      </c>
      <c r="U160" s="68">
        <f t="shared" si="55"/>
        <v>0</v>
      </c>
      <c r="V160" s="66">
        <v>0</v>
      </c>
      <c r="W160" s="77">
        <v>84287000</v>
      </c>
      <c r="X160" s="68">
        <f t="shared" si="56"/>
        <v>0</v>
      </c>
      <c r="Y160" s="66">
        <v>69754880</v>
      </c>
      <c r="Z160" s="77">
        <v>71703000</v>
      </c>
      <c r="AA160" s="68">
        <f t="shared" si="57"/>
        <v>0.9728307044335662</v>
      </c>
      <c r="AB160" s="66">
        <v>70000000</v>
      </c>
      <c r="AC160" s="77">
        <v>93779772</v>
      </c>
      <c r="AD160" s="68">
        <f t="shared" si="58"/>
        <v>0.7464296245036723</v>
      </c>
      <c r="AE160" s="66">
        <v>5000000</v>
      </c>
      <c r="AF160" s="77">
        <v>291014400</v>
      </c>
      <c r="AG160" s="68">
        <f t="shared" si="59"/>
        <v>0.017181280376503707</v>
      </c>
    </row>
    <row r="161" spans="1:33" s="10" customFormat="1" ht="12.75" customHeight="1">
      <c r="A161" s="17"/>
      <c r="B161" s="18" t="s">
        <v>373</v>
      </c>
      <c r="C161" s="51" t="s">
        <v>374</v>
      </c>
      <c r="D161" s="66">
        <v>0</v>
      </c>
      <c r="E161" s="77">
        <v>0</v>
      </c>
      <c r="F161" s="103">
        <f t="shared" si="50"/>
        <v>0</v>
      </c>
      <c r="G161" s="66">
        <v>0</v>
      </c>
      <c r="H161" s="77">
        <v>0</v>
      </c>
      <c r="I161" s="68">
        <f t="shared" si="51"/>
        <v>0</v>
      </c>
      <c r="J161" s="66">
        <v>0</v>
      </c>
      <c r="K161" s="77">
        <v>0</v>
      </c>
      <c r="L161" s="68">
        <f t="shared" si="52"/>
        <v>0</v>
      </c>
      <c r="M161" s="66">
        <v>0</v>
      </c>
      <c r="N161" s="77">
        <v>0</v>
      </c>
      <c r="O161" s="68">
        <f t="shared" si="53"/>
        <v>0</v>
      </c>
      <c r="P161" s="66">
        <v>0</v>
      </c>
      <c r="Q161" s="77">
        <v>0</v>
      </c>
      <c r="R161" s="68">
        <f t="shared" si="54"/>
        <v>0</v>
      </c>
      <c r="S161" s="66">
        <v>0</v>
      </c>
      <c r="T161" s="77">
        <v>0</v>
      </c>
      <c r="U161" s="68">
        <f t="shared" si="55"/>
        <v>0</v>
      </c>
      <c r="V161" s="66">
        <v>0</v>
      </c>
      <c r="W161" s="77">
        <v>0</v>
      </c>
      <c r="X161" s="68">
        <f t="shared" si="56"/>
        <v>0</v>
      </c>
      <c r="Y161" s="66">
        <v>0</v>
      </c>
      <c r="Z161" s="77">
        <v>0</v>
      </c>
      <c r="AA161" s="68">
        <f t="shared" si="57"/>
        <v>0</v>
      </c>
      <c r="AB161" s="66">
        <v>0</v>
      </c>
      <c r="AC161" s="77">
        <v>0</v>
      </c>
      <c r="AD161" s="68">
        <f t="shared" si="58"/>
        <v>0</v>
      </c>
      <c r="AE161" s="66">
        <v>0</v>
      </c>
      <c r="AF161" s="77">
        <v>0</v>
      </c>
      <c r="AG161" s="68">
        <f t="shared" si="59"/>
        <v>0</v>
      </c>
    </row>
    <row r="162" spans="1:33" s="10" customFormat="1" ht="12.75" customHeight="1">
      <c r="A162" s="17"/>
      <c r="B162" s="18" t="s">
        <v>375</v>
      </c>
      <c r="C162" s="51" t="s">
        <v>376</v>
      </c>
      <c r="D162" s="66">
        <v>305616766</v>
      </c>
      <c r="E162" s="77">
        <v>378440766</v>
      </c>
      <c r="F162" s="103">
        <f t="shared" si="50"/>
        <v>0.8075682998696816</v>
      </c>
      <c r="G162" s="66">
        <v>109188426</v>
      </c>
      <c r="H162" s="77">
        <v>359988207</v>
      </c>
      <c r="I162" s="68">
        <f t="shared" si="51"/>
        <v>0.3033111193000831</v>
      </c>
      <c r="J162" s="66">
        <v>109188426</v>
      </c>
      <c r="K162" s="77">
        <v>206758450</v>
      </c>
      <c r="L162" s="68">
        <f t="shared" si="52"/>
        <v>0.5280965590523627</v>
      </c>
      <c r="M162" s="66">
        <v>109188426</v>
      </c>
      <c r="N162" s="77">
        <v>305616766</v>
      </c>
      <c r="O162" s="68">
        <f t="shared" si="53"/>
        <v>0.35727236901656106</v>
      </c>
      <c r="P162" s="66">
        <v>5350555</v>
      </c>
      <c r="Q162" s="77">
        <v>44065555</v>
      </c>
      <c r="R162" s="68">
        <f t="shared" si="54"/>
        <v>0.12142261682622629</v>
      </c>
      <c r="S162" s="66">
        <v>0</v>
      </c>
      <c r="T162" s="77">
        <v>44065555</v>
      </c>
      <c r="U162" s="68">
        <f t="shared" si="55"/>
        <v>0</v>
      </c>
      <c r="V162" s="66">
        <v>0</v>
      </c>
      <c r="W162" s="77">
        <v>29199609</v>
      </c>
      <c r="X162" s="68">
        <f t="shared" si="56"/>
        <v>0</v>
      </c>
      <c r="Y162" s="66">
        <v>33266000</v>
      </c>
      <c r="Z162" s="77">
        <v>44065555</v>
      </c>
      <c r="AA162" s="68">
        <f t="shared" si="57"/>
        <v>0.754920708476269</v>
      </c>
      <c r="AB162" s="66">
        <v>41414604</v>
      </c>
      <c r="AC162" s="77">
        <v>233019512</v>
      </c>
      <c r="AD162" s="68">
        <f t="shared" si="58"/>
        <v>0.17773019797586737</v>
      </c>
      <c r="AE162" s="66">
        <v>35515000</v>
      </c>
      <c r="AF162" s="77">
        <v>359988207</v>
      </c>
      <c r="AG162" s="68">
        <f t="shared" si="59"/>
        <v>0.09865600958422507</v>
      </c>
    </row>
    <row r="163" spans="1:33" s="10" customFormat="1" ht="12.75" customHeight="1">
      <c r="A163" s="17"/>
      <c r="B163" s="18" t="s">
        <v>377</v>
      </c>
      <c r="C163" s="51" t="s">
        <v>378</v>
      </c>
      <c r="D163" s="66">
        <v>71562891</v>
      </c>
      <c r="E163" s="77">
        <v>71562891</v>
      </c>
      <c r="F163" s="103">
        <f t="shared" si="50"/>
        <v>1</v>
      </c>
      <c r="G163" s="66">
        <v>39464619</v>
      </c>
      <c r="H163" s="77">
        <v>73577218</v>
      </c>
      <c r="I163" s="68">
        <f t="shared" si="51"/>
        <v>0.536370089448068</v>
      </c>
      <c r="J163" s="66">
        <v>39464619</v>
      </c>
      <c r="K163" s="77">
        <v>42706298</v>
      </c>
      <c r="L163" s="68">
        <f t="shared" si="52"/>
        <v>0.9240936547579001</v>
      </c>
      <c r="M163" s="66">
        <v>39464619</v>
      </c>
      <c r="N163" s="77">
        <v>71562891</v>
      </c>
      <c r="O163" s="68">
        <f t="shared" si="53"/>
        <v>0.551467645430926</v>
      </c>
      <c r="P163" s="66">
        <v>2955000</v>
      </c>
      <c r="Q163" s="77">
        <v>32516950</v>
      </c>
      <c r="R163" s="68">
        <f t="shared" si="54"/>
        <v>0.09087568175982065</v>
      </c>
      <c r="S163" s="66">
        <v>1000000</v>
      </c>
      <c r="T163" s="77">
        <v>32516950</v>
      </c>
      <c r="U163" s="68">
        <f t="shared" si="55"/>
        <v>0.03075319179689362</v>
      </c>
      <c r="V163" s="66">
        <v>1000000</v>
      </c>
      <c r="W163" s="77">
        <v>131440155</v>
      </c>
      <c r="X163" s="68">
        <f t="shared" si="56"/>
        <v>0.00760802511226497</v>
      </c>
      <c r="Y163" s="66">
        <v>28861950</v>
      </c>
      <c r="Z163" s="77">
        <v>32516950</v>
      </c>
      <c r="AA163" s="68">
        <f t="shared" si="57"/>
        <v>0.8875970839823538</v>
      </c>
      <c r="AB163" s="66">
        <v>86659000</v>
      </c>
      <c r="AC163" s="77">
        <v>59132144</v>
      </c>
      <c r="AD163" s="68">
        <f t="shared" si="58"/>
        <v>1.465514255664398</v>
      </c>
      <c r="AE163" s="66">
        <v>49000000</v>
      </c>
      <c r="AF163" s="77">
        <v>73577218</v>
      </c>
      <c r="AG163" s="68">
        <f t="shared" si="59"/>
        <v>0.6659670116910373</v>
      </c>
    </row>
    <row r="164" spans="1:33" s="10" customFormat="1" ht="12.75" customHeight="1">
      <c r="A164" s="17"/>
      <c r="B164" s="18" t="s">
        <v>79</v>
      </c>
      <c r="C164" s="51" t="s">
        <v>80</v>
      </c>
      <c r="D164" s="66">
        <v>1026489400</v>
      </c>
      <c r="E164" s="77">
        <v>1199168400</v>
      </c>
      <c r="F164" s="103">
        <f aca="true" t="shared" si="60" ref="F164:F195">IF($E164=0,0,($N164/$E164))</f>
        <v>0.8560010420554778</v>
      </c>
      <c r="G164" s="66">
        <v>320370504</v>
      </c>
      <c r="H164" s="77">
        <v>1189501215</v>
      </c>
      <c r="I164" s="68">
        <f aca="true" t="shared" si="61" ref="I164:I195">IF($AF164=0,0,($M164/$AF164))</f>
        <v>0.26933180055642064</v>
      </c>
      <c r="J164" s="66">
        <v>320370504</v>
      </c>
      <c r="K164" s="77">
        <v>1094069684</v>
      </c>
      <c r="L164" s="68">
        <f aca="true" t="shared" si="62" ref="L164:L195">IF($K164=0,0,($M164/$K164))</f>
        <v>0.29282458757901203</v>
      </c>
      <c r="M164" s="66">
        <v>320370504</v>
      </c>
      <c r="N164" s="77">
        <v>1026489400</v>
      </c>
      <c r="O164" s="68">
        <f aca="true" t="shared" si="63" ref="O164:O195">IF($N164=0,0,($M164/$N164))</f>
        <v>0.31210308065528974</v>
      </c>
      <c r="P164" s="66">
        <v>0</v>
      </c>
      <c r="Q164" s="77">
        <v>0</v>
      </c>
      <c r="R164" s="68">
        <f aca="true" t="shared" si="64" ref="R164:R195">IF($T164=0,0,($P164/$T164))</f>
        <v>0</v>
      </c>
      <c r="S164" s="66">
        <v>0</v>
      </c>
      <c r="T164" s="77">
        <v>0</v>
      </c>
      <c r="U164" s="68">
        <f aca="true" t="shared" si="65" ref="U164:U195">IF($T164=0,0,($V164/$T164))</f>
        <v>0</v>
      </c>
      <c r="V164" s="66">
        <v>0</v>
      </c>
      <c r="W164" s="77">
        <v>0</v>
      </c>
      <c r="X164" s="68">
        <f aca="true" t="shared" si="66" ref="X164:X195">IF($W164=0,0,($V164/$W164))</f>
        <v>0</v>
      </c>
      <c r="Y164" s="66">
        <v>0</v>
      </c>
      <c r="Z164" s="77">
        <v>0</v>
      </c>
      <c r="AA164" s="68">
        <f aca="true" t="shared" si="67" ref="AA164:AA195">IF($Z164=0,0,($Y164/$Z164))</f>
        <v>0</v>
      </c>
      <c r="AB164" s="66">
        <v>0</v>
      </c>
      <c r="AC164" s="77">
        <v>606262368</v>
      </c>
      <c r="AD164" s="68">
        <f aca="true" t="shared" si="68" ref="AD164:AD195">IF($AC164=0,0,($AB164/$AC164))</f>
        <v>0</v>
      </c>
      <c r="AE164" s="66">
        <v>0</v>
      </c>
      <c r="AF164" s="77">
        <v>1189501215</v>
      </c>
      <c r="AG164" s="68">
        <f aca="true" t="shared" si="69" ref="AG164:AG195">IF($AF164=0,0,($AE164/$AF164))</f>
        <v>0</v>
      </c>
    </row>
    <row r="165" spans="1:33" s="10" customFormat="1" ht="12.75" customHeight="1">
      <c r="A165" s="17"/>
      <c r="B165" s="18" t="s">
        <v>379</v>
      </c>
      <c r="C165" s="51" t="s">
        <v>380</v>
      </c>
      <c r="D165" s="66">
        <v>218829911</v>
      </c>
      <c r="E165" s="77">
        <v>218829911</v>
      </c>
      <c r="F165" s="103">
        <f t="shared" si="60"/>
        <v>1</v>
      </c>
      <c r="G165" s="66">
        <v>62720347</v>
      </c>
      <c r="H165" s="77">
        <v>247784515</v>
      </c>
      <c r="I165" s="68">
        <f t="shared" si="61"/>
        <v>0.25312456268705896</v>
      </c>
      <c r="J165" s="66">
        <v>62720347</v>
      </c>
      <c r="K165" s="77">
        <v>183969732</v>
      </c>
      <c r="L165" s="68">
        <f t="shared" si="62"/>
        <v>0.3409275336662446</v>
      </c>
      <c r="M165" s="66">
        <v>62720347</v>
      </c>
      <c r="N165" s="77">
        <v>218829911</v>
      </c>
      <c r="O165" s="68">
        <f t="shared" si="63"/>
        <v>0.286616883009197</v>
      </c>
      <c r="P165" s="66">
        <v>0</v>
      </c>
      <c r="Q165" s="77">
        <v>0</v>
      </c>
      <c r="R165" s="68">
        <f t="shared" si="64"/>
        <v>0</v>
      </c>
      <c r="S165" s="66">
        <v>0</v>
      </c>
      <c r="T165" s="77">
        <v>0</v>
      </c>
      <c r="U165" s="68">
        <f t="shared" si="65"/>
        <v>0</v>
      </c>
      <c r="V165" s="66">
        <v>0</v>
      </c>
      <c r="W165" s="77">
        <v>611412200</v>
      </c>
      <c r="X165" s="68">
        <f t="shared" si="66"/>
        <v>0</v>
      </c>
      <c r="Y165" s="66">
        <v>0</v>
      </c>
      <c r="Z165" s="77">
        <v>0</v>
      </c>
      <c r="AA165" s="68">
        <f t="shared" si="67"/>
        <v>0</v>
      </c>
      <c r="AB165" s="66">
        <v>33625666</v>
      </c>
      <c r="AC165" s="77">
        <v>148043349</v>
      </c>
      <c r="AD165" s="68">
        <f t="shared" si="68"/>
        <v>0.22713391872808822</v>
      </c>
      <c r="AE165" s="66">
        <v>22078169</v>
      </c>
      <c r="AF165" s="77">
        <v>247784515</v>
      </c>
      <c r="AG165" s="68">
        <f t="shared" si="69"/>
        <v>0.08910229519387036</v>
      </c>
    </row>
    <row r="166" spans="1:33" s="10" customFormat="1" ht="12.75" customHeight="1">
      <c r="A166" s="17"/>
      <c r="B166" s="18" t="s">
        <v>81</v>
      </c>
      <c r="C166" s="51" t="s">
        <v>82</v>
      </c>
      <c r="D166" s="66">
        <v>0</v>
      </c>
      <c r="E166" s="77">
        <v>0</v>
      </c>
      <c r="F166" s="103">
        <f t="shared" si="60"/>
        <v>0</v>
      </c>
      <c r="G166" s="66">
        <v>0</v>
      </c>
      <c r="H166" s="77">
        <v>0</v>
      </c>
      <c r="I166" s="68">
        <f t="shared" si="61"/>
        <v>0</v>
      </c>
      <c r="J166" s="66">
        <v>0</v>
      </c>
      <c r="K166" s="77">
        <v>0</v>
      </c>
      <c r="L166" s="68">
        <f t="shared" si="62"/>
        <v>0</v>
      </c>
      <c r="M166" s="66">
        <v>0</v>
      </c>
      <c r="N166" s="77">
        <v>0</v>
      </c>
      <c r="O166" s="68">
        <f t="shared" si="63"/>
        <v>0</v>
      </c>
      <c r="P166" s="66">
        <v>0</v>
      </c>
      <c r="Q166" s="77">
        <v>0</v>
      </c>
      <c r="R166" s="68">
        <f t="shared" si="64"/>
        <v>0</v>
      </c>
      <c r="S166" s="66">
        <v>0</v>
      </c>
      <c r="T166" s="77">
        <v>0</v>
      </c>
      <c r="U166" s="68">
        <f t="shared" si="65"/>
        <v>0</v>
      </c>
      <c r="V166" s="66">
        <v>0</v>
      </c>
      <c r="W166" s="77">
        <v>2414740213</v>
      </c>
      <c r="X166" s="68">
        <f t="shared" si="66"/>
        <v>0</v>
      </c>
      <c r="Y166" s="66">
        <v>0</v>
      </c>
      <c r="Z166" s="77">
        <v>0</v>
      </c>
      <c r="AA166" s="68">
        <f t="shared" si="67"/>
        <v>0</v>
      </c>
      <c r="AB166" s="66">
        <v>128939738</v>
      </c>
      <c r="AC166" s="77">
        <v>0</v>
      </c>
      <c r="AD166" s="68">
        <f t="shared" si="68"/>
        <v>0</v>
      </c>
      <c r="AE166" s="66">
        <v>222000000</v>
      </c>
      <c r="AF166" s="77">
        <v>0</v>
      </c>
      <c r="AG166" s="68">
        <f t="shared" si="69"/>
        <v>0</v>
      </c>
    </row>
    <row r="167" spans="1:33" s="10" customFormat="1" ht="12.75" customHeight="1">
      <c r="A167" s="17"/>
      <c r="B167" s="18" t="s">
        <v>83</v>
      </c>
      <c r="C167" s="51" t="s">
        <v>84</v>
      </c>
      <c r="D167" s="66">
        <v>842663342</v>
      </c>
      <c r="E167" s="77">
        <v>925983292</v>
      </c>
      <c r="F167" s="103">
        <f t="shared" si="60"/>
        <v>0.9100200287415121</v>
      </c>
      <c r="G167" s="66">
        <v>262225597</v>
      </c>
      <c r="H167" s="77">
        <v>917618787</v>
      </c>
      <c r="I167" s="68">
        <f t="shared" si="61"/>
        <v>0.2857674676183368</v>
      </c>
      <c r="J167" s="66">
        <v>262225597</v>
      </c>
      <c r="K167" s="77">
        <v>677048116</v>
      </c>
      <c r="L167" s="68">
        <f t="shared" si="62"/>
        <v>0.3873071806908329</v>
      </c>
      <c r="M167" s="66">
        <v>262225597</v>
      </c>
      <c r="N167" s="77">
        <v>842663342</v>
      </c>
      <c r="O167" s="68">
        <f t="shared" si="63"/>
        <v>0.3111866672372702</v>
      </c>
      <c r="P167" s="66">
        <v>159652500</v>
      </c>
      <c r="Q167" s="77">
        <v>208479650</v>
      </c>
      <c r="R167" s="68">
        <f t="shared" si="64"/>
        <v>0.7657941674403234</v>
      </c>
      <c r="S167" s="66">
        <v>91800000</v>
      </c>
      <c r="T167" s="77">
        <v>208479650</v>
      </c>
      <c r="U167" s="68">
        <f t="shared" si="65"/>
        <v>0.44033074690983026</v>
      </c>
      <c r="V167" s="66">
        <v>91800000</v>
      </c>
      <c r="W167" s="77">
        <v>6455094428</v>
      </c>
      <c r="X167" s="68">
        <f t="shared" si="66"/>
        <v>0.014221325655873116</v>
      </c>
      <c r="Y167" s="66">
        <v>147781980</v>
      </c>
      <c r="Z167" s="77">
        <v>208479650</v>
      </c>
      <c r="AA167" s="68">
        <f t="shared" si="67"/>
        <v>0.7088556604925229</v>
      </c>
      <c r="AB167" s="66">
        <v>42563725</v>
      </c>
      <c r="AC167" s="77">
        <v>480028533</v>
      </c>
      <c r="AD167" s="68">
        <f t="shared" si="68"/>
        <v>0.08866915625617613</v>
      </c>
      <c r="AE167" s="66">
        <v>53272115</v>
      </c>
      <c r="AF167" s="77">
        <v>917618787</v>
      </c>
      <c r="AG167" s="68">
        <f t="shared" si="69"/>
        <v>0.05805473444387969</v>
      </c>
    </row>
    <row r="168" spans="1:33" s="10" customFormat="1" ht="12.75" customHeight="1">
      <c r="A168" s="17"/>
      <c r="B168" s="18" t="s">
        <v>381</v>
      </c>
      <c r="C168" s="51" t="s">
        <v>382</v>
      </c>
      <c r="D168" s="66">
        <v>113735610</v>
      </c>
      <c r="E168" s="77">
        <v>161638610</v>
      </c>
      <c r="F168" s="103">
        <f t="shared" si="60"/>
        <v>0.7036413515310482</v>
      </c>
      <c r="G168" s="66">
        <v>62186416</v>
      </c>
      <c r="H168" s="77">
        <v>161638610</v>
      </c>
      <c r="I168" s="68">
        <f t="shared" si="61"/>
        <v>0.3847250109364341</v>
      </c>
      <c r="J168" s="66">
        <v>62186416</v>
      </c>
      <c r="K168" s="77">
        <v>135658930</v>
      </c>
      <c r="L168" s="68">
        <f t="shared" si="62"/>
        <v>0.4584026720540992</v>
      </c>
      <c r="M168" s="66">
        <v>62186416</v>
      </c>
      <c r="N168" s="77">
        <v>113735610</v>
      </c>
      <c r="O168" s="68">
        <f t="shared" si="63"/>
        <v>0.5467629355485059</v>
      </c>
      <c r="P168" s="66">
        <v>0</v>
      </c>
      <c r="Q168" s="77">
        <v>13131000</v>
      </c>
      <c r="R168" s="68">
        <f t="shared" si="64"/>
        <v>0</v>
      </c>
      <c r="S168" s="66">
        <v>0</v>
      </c>
      <c r="T168" s="77">
        <v>13131000</v>
      </c>
      <c r="U168" s="68">
        <f t="shared" si="65"/>
        <v>0</v>
      </c>
      <c r="V168" s="66">
        <v>0</v>
      </c>
      <c r="W168" s="77">
        <v>88171173</v>
      </c>
      <c r="X168" s="68">
        <f t="shared" si="66"/>
        <v>0</v>
      </c>
      <c r="Y168" s="66">
        <v>13131000</v>
      </c>
      <c r="Z168" s="77">
        <v>13131000</v>
      </c>
      <c r="AA168" s="68">
        <f t="shared" si="67"/>
        <v>1</v>
      </c>
      <c r="AB168" s="66">
        <v>77000000</v>
      </c>
      <c r="AC168" s="77">
        <v>63039332</v>
      </c>
      <c r="AD168" s="68">
        <f t="shared" si="68"/>
        <v>1.2214596436396248</v>
      </c>
      <c r="AE168" s="66">
        <v>30700000</v>
      </c>
      <c r="AF168" s="77">
        <v>161638610</v>
      </c>
      <c r="AG168" s="68">
        <f t="shared" si="69"/>
        <v>0.18992986885992152</v>
      </c>
    </row>
    <row r="169" spans="1:33" s="10" customFormat="1" ht="12.75" customHeight="1">
      <c r="A169" s="17"/>
      <c r="B169" s="18" t="s">
        <v>383</v>
      </c>
      <c r="C169" s="51" t="s">
        <v>384</v>
      </c>
      <c r="D169" s="66">
        <v>0</v>
      </c>
      <c r="E169" s="77">
        <v>0</v>
      </c>
      <c r="F169" s="103">
        <f t="shared" si="60"/>
        <v>0</v>
      </c>
      <c r="G169" s="66">
        <v>0</v>
      </c>
      <c r="H169" s="77">
        <v>0</v>
      </c>
      <c r="I169" s="68">
        <f t="shared" si="61"/>
        <v>0</v>
      </c>
      <c r="J169" s="66">
        <v>0</v>
      </c>
      <c r="K169" s="77">
        <v>0</v>
      </c>
      <c r="L169" s="68">
        <f t="shared" si="62"/>
        <v>0</v>
      </c>
      <c r="M169" s="66">
        <v>0</v>
      </c>
      <c r="N169" s="77">
        <v>0</v>
      </c>
      <c r="O169" s="68">
        <f t="shared" si="63"/>
        <v>0</v>
      </c>
      <c r="P169" s="66">
        <v>0</v>
      </c>
      <c r="Q169" s="77">
        <v>0</v>
      </c>
      <c r="R169" s="68">
        <f t="shared" si="64"/>
        <v>0</v>
      </c>
      <c r="S169" s="66">
        <v>0</v>
      </c>
      <c r="T169" s="77">
        <v>0</v>
      </c>
      <c r="U169" s="68">
        <f t="shared" si="65"/>
        <v>0</v>
      </c>
      <c r="V169" s="66">
        <v>0</v>
      </c>
      <c r="W169" s="77">
        <v>0</v>
      </c>
      <c r="X169" s="68">
        <f t="shared" si="66"/>
        <v>0</v>
      </c>
      <c r="Y169" s="66">
        <v>0</v>
      </c>
      <c r="Z169" s="77">
        <v>0</v>
      </c>
      <c r="AA169" s="68">
        <f t="shared" si="67"/>
        <v>0</v>
      </c>
      <c r="AB169" s="66">
        <v>0</v>
      </c>
      <c r="AC169" s="77">
        <v>0</v>
      </c>
      <c r="AD169" s="68">
        <f t="shared" si="68"/>
        <v>0</v>
      </c>
      <c r="AE169" s="66">
        <v>0</v>
      </c>
      <c r="AF169" s="77">
        <v>0</v>
      </c>
      <c r="AG169" s="68">
        <f t="shared" si="69"/>
        <v>0</v>
      </c>
    </row>
    <row r="170" spans="1:33" s="10" customFormat="1" ht="12.75" customHeight="1">
      <c r="A170" s="17"/>
      <c r="B170" s="18" t="s">
        <v>385</v>
      </c>
      <c r="C170" s="51" t="s">
        <v>386</v>
      </c>
      <c r="D170" s="66">
        <v>74860400</v>
      </c>
      <c r="E170" s="77">
        <v>299876400</v>
      </c>
      <c r="F170" s="103">
        <f t="shared" si="60"/>
        <v>0.24963751732380407</v>
      </c>
      <c r="G170" s="66">
        <v>124874794</v>
      </c>
      <c r="H170" s="77">
        <v>402176419</v>
      </c>
      <c r="I170" s="68">
        <f t="shared" si="61"/>
        <v>0.3104975530651388</v>
      </c>
      <c r="J170" s="66">
        <v>124874794</v>
      </c>
      <c r="K170" s="77">
        <v>402176419</v>
      </c>
      <c r="L170" s="68">
        <f t="shared" si="62"/>
        <v>0.3104975530651388</v>
      </c>
      <c r="M170" s="66">
        <v>124874794</v>
      </c>
      <c r="N170" s="77">
        <v>74860400</v>
      </c>
      <c r="O170" s="68">
        <f t="shared" si="63"/>
        <v>1.6681021474638127</v>
      </c>
      <c r="P170" s="66">
        <v>111749000</v>
      </c>
      <c r="Q170" s="77">
        <v>214900000</v>
      </c>
      <c r="R170" s="68">
        <f t="shared" si="64"/>
        <v>0.5200046533271289</v>
      </c>
      <c r="S170" s="66">
        <v>0</v>
      </c>
      <c r="T170" s="77">
        <v>214900000</v>
      </c>
      <c r="U170" s="68">
        <f t="shared" si="65"/>
        <v>0</v>
      </c>
      <c r="V170" s="66">
        <v>0</v>
      </c>
      <c r="W170" s="77">
        <v>259161000</v>
      </c>
      <c r="X170" s="68">
        <f t="shared" si="66"/>
        <v>0</v>
      </c>
      <c r="Y170" s="66">
        <v>186900000</v>
      </c>
      <c r="Z170" s="77">
        <v>214900000</v>
      </c>
      <c r="AA170" s="68">
        <f t="shared" si="67"/>
        <v>0.8697068403908795</v>
      </c>
      <c r="AB170" s="66">
        <v>45025400</v>
      </c>
      <c r="AC170" s="77">
        <v>42450400</v>
      </c>
      <c r="AD170" s="68">
        <f t="shared" si="68"/>
        <v>1.060659027947911</v>
      </c>
      <c r="AE170" s="66">
        <v>173484625</v>
      </c>
      <c r="AF170" s="77">
        <v>402176419</v>
      </c>
      <c r="AG170" s="68">
        <f t="shared" si="69"/>
        <v>0.4313644878318935</v>
      </c>
    </row>
    <row r="171" spans="1:33" s="10" customFormat="1" ht="12.75" customHeight="1">
      <c r="A171" s="17"/>
      <c r="B171" s="18" t="s">
        <v>387</v>
      </c>
      <c r="C171" s="51" t="s">
        <v>388</v>
      </c>
      <c r="D171" s="66">
        <v>271671954</v>
      </c>
      <c r="E171" s="77">
        <v>276668174</v>
      </c>
      <c r="F171" s="103">
        <f t="shared" si="60"/>
        <v>0.9819414718803182</v>
      </c>
      <c r="G171" s="66">
        <v>99526767</v>
      </c>
      <c r="H171" s="77">
        <v>274537367</v>
      </c>
      <c r="I171" s="68">
        <f t="shared" si="61"/>
        <v>0.36252539349224544</v>
      </c>
      <c r="J171" s="66">
        <v>99526767</v>
      </c>
      <c r="K171" s="77">
        <v>192069066</v>
      </c>
      <c r="L171" s="68">
        <f t="shared" si="62"/>
        <v>0.518182178279557</v>
      </c>
      <c r="M171" s="66">
        <v>99526767</v>
      </c>
      <c r="N171" s="77">
        <v>271671954</v>
      </c>
      <c r="O171" s="68">
        <f t="shared" si="63"/>
        <v>0.36634906744919277</v>
      </c>
      <c r="P171" s="66">
        <v>0</v>
      </c>
      <c r="Q171" s="77">
        <v>0</v>
      </c>
      <c r="R171" s="68">
        <f t="shared" si="64"/>
        <v>0</v>
      </c>
      <c r="S171" s="66">
        <v>0</v>
      </c>
      <c r="T171" s="77">
        <v>0</v>
      </c>
      <c r="U171" s="68">
        <f t="shared" si="65"/>
        <v>0</v>
      </c>
      <c r="V171" s="66">
        <v>0</v>
      </c>
      <c r="W171" s="77">
        <v>0</v>
      </c>
      <c r="X171" s="68">
        <f t="shared" si="66"/>
        <v>0</v>
      </c>
      <c r="Y171" s="66">
        <v>0</v>
      </c>
      <c r="Z171" s="77">
        <v>0</v>
      </c>
      <c r="AA171" s="68">
        <f t="shared" si="67"/>
        <v>0</v>
      </c>
      <c r="AB171" s="66">
        <v>0</v>
      </c>
      <c r="AC171" s="77">
        <v>109648443</v>
      </c>
      <c r="AD171" s="68">
        <f t="shared" si="68"/>
        <v>0</v>
      </c>
      <c r="AE171" s="66">
        <v>0</v>
      </c>
      <c r="AF171" s="77">
        <v>274537367</v>
      </c>
      <c r="AG171" s="68">
        <f t="shared" si="69"/>
        <v>0</v>
      </c>
    </row>
    <row r="172" spans="1:33" s="10" customFormat="1" ht="12.75" customHeight="1">
      <c r="A172" s="17"/>
      <c r="B172" s="18" t="s">
        <v>85</v>
      </c>
      <c r="C172" s="51" t="s">
        <v>86</v>
      </c>
      <c r="D172" s="66">
        <v>1021779370</v>
      </c>
      <c r="E172" s="77">
        <v>1320401370</v>
      </c>
      <c r="F172" s="103">
        <f t="shared" si="60"/>
        <v>0.7738399801872365</v>
      </c>
      <c r="G172" s="66">
        <v>385973583</v>
      </c>
      <c r="H172" s="77">
        <v>1587769115</v>
      </c>
      <c r="I172" s="68">
        <f t="shared" si="61"/>
        <v>0.24309175644848086</v>
      </c>
      <c r="J172" s="66">
        <v>385973583</v>
      </c>
      <c r="K172" s="77">
        <v>1264248247</v>
      </c>
      <c r="L172" s="68">
        <f t="shared" si="62"/>
        <v>0.30529888723666154</v>
      </c>
      <c r="M172" s="66">
        <v>385973583</v>
      </c>
      <c r="N172" s="77">
        <v>1021779370</v>
      </c>
      <c r="O172" s="68">
        <f t="shared" si="63"/>
        <v>0.37774650216318223</v>
      </c>
      <c r="P172" s="66">
        <v>388167503</v>
      </c>
      <c r="Q172" s="77">
        <v>640400269</v>
      </c>
      <c r="R172" s="68">
        <f t="shared" si="64"/>
        <v>0.6061326357750172</v>
      </c>
      <c r="S172" s="66">
        <v>120753946</v>
      </c>
      <c r="T172" s="77">
        <v>640400269</v>
      </c>
      <c r="U172" s="68">
        <f t="shared" si="65"/>
        <v>0.18856011130126493</v>
      </c>
      <c r="V172" s="66">
        <v>120753946</v>
      </c>
      <c r="W172" s="77">
        <v>6271313000</v>
      </c>
      <c r="X172" s="68">
        <f t="shared" si="66"/>
        <v>0.019254970370638492</v>
      </c>
      <c r="Y172" s="66">
        <v>27315247</v>
      </c>
      <c r="Z172" s="77">
        <v>640400269</v>
      </c>
      <c r="AA172" s="68">
        <f t="shared" si="67"/>
        <v>0.04265339713653368</v>
      </c>
      <c r="AB172" s="66">
        <v>59913000</v>
      </c>
      <c r="AC172" s="77">
        <v>524333618</v>
      </c>
      <c r="AD172" s="68">
        <f t="shared" si="68"/>
        <v>0.11426503650200816</v>
      </c>
      <c r="AE172" s="66">
        <v>133500000</v>
      </c>
      <c r="AF172" s="77">
        <v>1587769115</v>
      </c>
      <c r="AG172" s="68">
        <f t="shared" si="69"/>
        <v>0.08408023480164495</v>
      </c>
    </row>
    <row r="173" spans="1:33" s="10" customFormat="1" ht="12.75" customHeight="1">
      <c r="A173" s="17"/>
      <c r="B173" s="18" t="s">
        <v>389</v>
      </c>
      <c r="C173" s="51" t="s">
        <v>390</v>
      </c>
      <c r="D173" s="66">
        <v>0</v>
      </c>
      <c r="E173" s="77">
        <v>0</v>
      </c>
      <c r="F173" s="103">
        <f t="shared" si="60"/>
        <v>0</v>
      </c>
      <c r="G173" s="66">
        <v>0</v>
      </c>
      <c r="H173" s="77">
        <v>0</v>
      </c>
      <c r="I173" s="68">
        <f t="shared" si="61"/>
        <v>0</v>
      </c>
      <c r="J173" s="66">
        <v>0</v>
      </c>
      <c r="K173" s="77">
        <v>0</v>
      </c>
      <c r="L173" s="68">
        <f t="shared" si="62"/>
        <v>0</v>
      </c>
      <c r="M173" s="66">
        <v>0</v>
      </c>
      <c r="N173" s="77">
        <v>0</v>
      </c>
      <c r="O173" s="68">
        <f t="shared" si="63"/>
        <v>0</v>
      </c>
      <c r="P173" s="66">
        <v>0</v>
      </c>
      <c r="Q173" s="77">
        <v>0</v>
      </c>
      <c r="R173" s="68">
        <f t="shared" si="64"/>
        <v>0</v>
      </c>
      <c r="S173" s="66">
        <v>0</v>
      </c>
      <c r="T173" s="77">
        <v>0</v>
      </c>
      <c r="U173" s="68">
        <f t="shared" si="65"/>
        <v>0</v>
      </c>
      <c r="V173" s="66">
        <v>0</v>
      </c>
      <c r="W173" s="77">
        <v>0</v>
      </c>
      <c r="X173" s="68">
        <f t="shared" si="66"/>
        <v>0</v>
      </c>
      <c r="Y173" s="66">
        <v>0</v>
      </c>
      <c r="Z173" s="77">
        <v>0</v>
      </c>
      <c r="AA173" s="68">
        <f t="shared" si="67"/>
        <v>0</v>
      </c>
      <c r="AB173" s="66">
        <v>0</v>
      </c>
      <c r="AC173" s="77">
        <v>0</v>
      </c>
      <c r="AD173" s="68">
        <f t="shared" si="68"/>
        <v>0</v>
      </c>
      <c r="AE173" s="66">
        <v>0</v>
      </c>
      <c r="AF173" s="77">
        <v>0</v>
      </c>
      <c r="AG173" s="68">
        <f t="shared" si="69"/>
        <v>0</v>
      </c>
    </row>
    <row r="174" spans="1:33" s="10" customFormat="1" ht="12.75" customHeight="1">
      <c r="A174" s="17"/>
      <c r="B174" s="18" t="s">
        <v>391</v>
      </c>
      <c r="C174" s="51" t="s">
        <v>392</v>
      </c>
      <c r="D174" s="66">
        <v>263751520</v>
      </c>
      <c r="E174" s="77">
        <v>509342520</v>
      </c>
      <c r="F174" s="103">
        <f t="shared" si="60"/>
        <v>0.5178274140552805</v>
      </c>
      <c r="G174" s="66">
        <v>171092584</v>
      </c>
      <c r="H174" s="77">
        <v>377258087</v>
      </c>
      <c r="I174" s="68">
        <f t="shared" si="61"/>
        <v>0.453516014356506</v>
      </c>
      <c r="J174" s="66">
        <v>171092584</v>
      </c>
      <c r="K174" s="77">
        <v>321733308</v>
      </c>
      <c r="L174" s="68">
        <f t="shared" si="62"/>
        <v>0.5317838711309306</v>
      </c>
      <c r="M174" s="66">
        <v>171092584</v>
      </c>
      <c r="N174" s="77">
        <v>263751520</v>
      </c>
      <c r="O174" s="68">
        <f t="shared" si="63"/>
        <v>0.6486885231978947</v>
      </c>
      <c r="P174" s="66">
        <v>0</v>
      </c>
      <c r="Q174" s="77">
        <v>0</v>
      </c>
      <c r="R174" s="68">
        <f t="shared" si="64"/>
        <v>0</v>
      </c>
      <c r="S174" s="66">
        <v>0</v>
      </c>
      <c r="T174" s="77">
        <v>0</v>
      </c>
      <c r="U174" s="68">
        <f t="shared" si="65"/>
        <v>0</v>
      </c>
      <c r="V174" s="66">
        <v>0</v>
      </c>
      <c r="W174" s="77">
        <v>1014433782</v>
      </c>
      <c r="X174" s="68">
        <f t="shared" si="66"/>
        <v>0</v>
      </c>
      <c r="Y174" s="66">
        <v>0</v>
      </c>
      <c r="Z174" s="77">
        <v>0</v>
      </c>
      <c r="AA174" s="68">
        <f t="shared" si="67"/>
        <v>0</v>
      </c>
      <c r="AB174" s="66">
        <v>25438527</v>
      </c>
      <c r="AC174" s="77">
        <v>34618850</v>
      </c>
      <c r="AD174" s="68">
        <f t="shared" si="68"/>
        <v>0.7348172166319794</v>
      </c>
      <c r="AE174" s="66">
        <v>66836277</v>
      </c>
      <c r="AF174" s="77">
        <v>377258087</v>
      </c>
      <c r="AG174" s="68">
        <f t="shared" si="69"/>
        <v>0.17716327178428384</v>
      </c>
    </row>
    <row r="175" spans="1:33" s="10" customFormat="1" ht="12.75" customHeight="1">
      <c r="A175" s="17"/>
      <c r="B175" s="18" t="s">
        <v>393</v>
      </c>
      <c r="C175" s="51" t="s">
        <v>394</v>
      </c>
      <c r="D175" s="66">
        <v>614465</v>
      </c>
      <c r="E175" s="77">
        <v>1160994</v>
      </c>
      <c r="F175" s="103">
        <f t="shared" si="60"/>
        <v>0.5292576878088948</v>
      </c>
      <c r="G175" s="66">
        <v>225144</v>
      </c>
      <c r="H175" s="77">
        <v>645988</v>
      </c>
      <c r="I175" s="68">
        <f t="shared" si="61"/>
        <v>0.3485265980173006</v>
      </c>
      <c r="J175" s="66">
        <v>225144</v>
      </c>
      <c r="K175" s="77">
        <v>554988</v>
      </c>
      <c r="L175" s="68">
        <f t="shared" si="62"/>
        <v>0.40567363618672836</v>
      </c>
      <c r="M175" s="66">
        <v>225144</v>
      </c>
      <c r="N175" s="77">
        <v>614465</v>
      </c>
      <c r="O175" s="68">
        <f t="shared" si="63"/>
        <v>0.3664065487863426</v>
      </c>
      <c r="P175" s="66">
        <v>0</v>
      </c>
      <c r="Q175" s="77">
        <v>681258</v>
      </c>
      <c r="R175" s="68">
        <f t="shared" si="64"/>
        <v>0</v>
      </c>
      <c r="S175" s="66">
        <v>0</v>
      </c>
      <c r="T175" s="77">
        <v>681258</v>
      </c>
      <c r="U175" s="68">
        <f t="shared" si="65"/>
        <v>0</v>
      </c>
      <c r="V175" s="66">
        <v>0</v>
      </c>
      <c r="W175" s="77">
        <v>0</v>
      </c>
      <c r="X175" s="68">
        <f t="shared" si="66"/>
        <v>0</v>
      </c>
      <c r="Y175" s="66">
        <v>657058</v>
      </c>
      <c r="Z175" s="77">
        <v>681258</v>
      </c>
      <c r="AA175" s="68">
        <f t="shared" si="67"/>
        <v>0.9644774813653565</v>
      </c>
      <c r="AB175" s="66">
        <v>0</v>
      </c>
      <c r="AC175" s="77">
        <v>14183</v>
      </c>
      <c r="AD175" s="68">
        <f t="shared" si="68"/>
        <v>0</v>
      </c>
      <c r="AE175" s="66">
        <v>0</v>
      </c>
      <c r="AF175" s="77">
        <v>645988</v>
      </c>
      <c r="AG175" s="68">
        <f t="shared" si="69"/>
        <v>0</v>
      </c>
    </row>
    <row r="176" spans="1:33" s="10" customFormat="1" ht="12.75" customHeight="1">
      <c r="A176" s="17"/>
      <c r="B176" s="18" t="s">
        <v>395</v>
      </c>
      <c r="C176" s="51" t="s">
        <v>396</v>
      </c>
      <c r="D176" s="66">
        <v>39895626</v>
      </c>
      <c r="E176" s="77">
        <v>53408626</v>
      </c>
      <c r="F176" s="103">
        <f t="shared" si="60"/>
        <v>0.7469884359129554</v>
      </c>
      <c r="G176" s="66">
        <v>15807720</v>
      </c>
      <c r="H176" s="77">
        <v>52126126</v>
      </c>
      <c r="I176" s="68">
        <f t="shared" si="61"/>
        <v>0.3032590605332919</v>
      </c>
      <c r="J176" s="66">
        <v>15807720</v>
      </c>
      <c r="K176" s="77">
        <v>41701756</v>
      </c>
      <c r="L176" s="68">
        <f t="shared" si="62"/>
        <v>0.37906605179887387</v>
      </c>
      <c r="M176" s="66">
        <v>15807720</v>
      </c>
      <c r="N176" s="77">
        <v>39895626</v>
      </c>
      <c r="O176" s="68">
        <f t="shared" si="63"/>
        <v>0.39622689464754857</v>
      </c>
      <c r="P176" s="66">
        <v>2400000</v>
      </c>
      <c r="Q176" s="77">
        <v>9513000</v>
      </c>
      <c r="R176" s="68">
        <f t="shared" si="64"/>
        <v>0.2522863450015768</v>
      </c>
      <c r="S176" s="66">
        <v>1230000</v>
      </c>
      <c r="T176" s="77">
        <v>9513000</v>
      </c>
      <c r="U176" s="68">
        <f t="shared" si="65"/>
        <v>0.1292967518133081</v>
      </c>
      <c r="V176" s="66">
        <v>1230000</v>
      </c>
      <c r="W176" s="77">
        <v>77778000</v>
      </c>
      <c r="X176" s="68">
        <f t="shared" si="66"/>
        <v>0.01581424053074134</v>
      </c>
      <c r="Y176" s="66">
        <v>7333000</v>
      </c>
      <c r="Z176" s="77">
        <v>9513000</v>
      </c>
      <c r="AA176" s="68">
        <f t="shared" si="67"/>
        <v>0.7708399032902344</v>
      </c>
      <c r="AB176" s="66">
        <v>1956732</v>
      </c>
      <c r="AC176" s="77">
        <v>20482017</v>
      </c>
      <c r="AD176" s="68">
        <f t="shared" si="68"/>
        <v>0.0955341458802617</v>
      </c>
      <c r="AE176" s="66">
        <v>7200000</v>
      </c>
      <c r="AF176" s="77">
        <v>52126126</v>
      </c>
      <c r="AG176" s="68">
        <f t="shared" si="69"/>
        <v>0.13812651260521452</v>
      </c>
    </row>
    <row r="177" spans="1:33" s="10" customFormat="1" ht="12.75" customHeight="1">
      <c r="A177" s="17"/>
      <c r="B177" s="18" t="s">
        <v>397</v>
      </c>
      <c r="C177" s="51" t="s">
        <v>398</v>
      </c>
      <c r="D177" s="66">
        <v>127388907</v>
      </c>
      <c r="E177" s="77">
        <v>159746907</v>
      </c>
      <c r="F177" s="103">
        <f t="shared" si="60"/>
        <v>0.7974420875641742</v>
      </c>
      <c r="G177" s="66">
        <v>44470819</v>
      </c>
      <c r="H177" s="77">
        <v>150535174</v>
      </c>
      <c r="I177" s="68">
        <f t="shared" si="61"/>
        <v>0.29541812599891104</v>
      </c>
      <c r="J177" s="66">
        <v>44470819</v>
      </c>
      <c r="K177" s="77">
        <v>90550509</v>
      </c>
      <c r="L177" s="68">
        <f t="shared" si="62"/>
        <v>0.4911161681045879</v>
      </c>
      <c r="M177" s="66">
        <v>44470819</v>
      </c>
      <c r="N177" s="77">
        <v>127388907</v>
      </c>
      <c r="O177" s="68">
        <f t="shared" si="63"/>
        <v>0.3490949098103181</v>
      </c>
      <c r="P177" s="66">
        <v>27900000</v>
      </c>
      <c r="Q177" s="77">
        <v>50598000</v>
      </c>
      <c r="R177" s="68">
        <f t="shared" si="64"/>
        <v>0.551405193881181</v>
      </c>
      <c r="S177" s="66">
        <v>27900000</v>
      </c>
      <c r="T177" s="77">
        <v>50598000</v>
      </c>
      <c r="U177" s="68">
        <f t="shared" si="65"/>
        <v>0.551405193881181</v>
      </c>
      <c r="V177" s="66">
        <v>27900000</v>
      </c>
      <c r="W177" s="77">
        <v>433649943</v>
      </c>
      <c r="X177" s="68">
        <f t="shared" si="66"/>
        <v>0.06433760790324836</v>
      </c>
      <c r="Y177" s="66">
        <v>22218000</v>
      </c>
      <c r="Z177" s="77">
        <v>50598000</v>
      </c>
      <c r="AA177" s="68">
        <f t="shared" si="67"/>
        <v>0.4391082651488201</v>
      </c>
      <c r="AB177" s="66">
        <v>17600035</v>
      </c>
      <c r="AC177" s="77">
        <v>73625892</v>
      </c>
      <c r="AD177" s="68">
        <f t="shared" si="68"/>
        <v>0.23904681521549512</v>
      </c>
      <c r="AE177" s="66">
        <v>14100000</v>
      </c>
      <c r="AF177" s="77">
        <v>150535174</v>
      </c>
      <c r="AG177" s="68">
        <f t="shared" si="69"/>
        <v>0.09366581660177309</v>
      </c>
    </row>
    <row r="178" spans="1:33" s="10" customFormat="1" ht="12.75" customHeight="1">
      <c r="A178" s="17"/>
      <c r="B178" s="18" t="s">
        <v>399</v>
      </c>
      <c r="C178" s="51" t="s">
        <v>400</v>
      </c>
      <c r="D178" s="66">
        <v>21391055</v>
      </c>
      <c r="E178" s="77">
        <v>34983055</v>
      </c>
      <c r="F178" s="103">
        <f t="shared" si="60"/>
        <v>0.6114690383672895</v>
      </c>
      <c r="G178" s="66">
        <v>12951790</v>
      </c>
      <c r="H178" s="77">
        <v>34549734</v>
      </c>
      <c r="I178" s="68">
        <f t="shared" si="61"/>
        <v>0.374873797870629</v>
      </c>
      <c r="J178" s="66">
        <v>12951790</v>
      </c>
      <c r="K178" s="77">
        <v>26252130</v>
      </c>
      <c r="L178" s="68">
        <f t="shared" si="62"/>
        <v>0.4933614910485359</v>
      </c>
      <c r="M178" s="66">
        <v>12951790</v>
      </c>
      <c r="N178" s="77">
        <v>21391055</v>
      </c>
      <c r="O178" s="68">
        <f t="shared" si="63"/>
        <v>0.6054769154677037</v>
      </c>
      <c r="P178" s="66">
        <v>7146000</v>
      </c>
      <c r="Q178" s="77">
        <v>14108000</v>
      </c>
      <c r="R178" s="68">
        <f t="shared" si="64"/>
        <v>0.5065211227672243</v>
      </c>
      <c r="S178" s="66">
        <v>0</v>
      </c>
      <c r="T178" s="77">
        <v>14108000</v>
      </c>
      <c r="U178" s="68">
        <f t="shared" si="65"/>
        <v>0</v>
      </c>
      <c r="V178" s="66">
        <v>0</v>
      </c>
      <c r="W178" s="77">
        <v>2598000</v>
      </c>
      <c r="X178" s="68">
        <f t="shared" si="66"/>
        <v>0</v>
      </c>
      <c r="Y178" s="66">
        <v>14108000</v>
      </c>
      <c r="Z178" s="77">
        <v>14108000</v>
      </c>
      <c r="AA178" s="68">
        <f t="shared" si="67"/>
        <v>1</v>
      </c>
      <c r="AB178" s="66">
        <v>12922000</v>
      </c>
      <c r="AC178" s="77">
        <v>13472055</v>
      </c>
      <c r="AD178" s="68">
        <f t="shared" si="68"/>
        <v>0.9591706684689159</v>
      </c>
      <c r="AE178" s="66">
        <v>2077000</v>
      </c>
      <c r="AF178" s="77">
        <v>34549734</v>
      </c>
      <c r="AG178" s="68">
        <f t="shared" si="69"/>
        <v>0.060116237074357794</v>
      </c>
    </row>
    <row r="179" spans="1:33" s="10" customFormat="1" ht="12.75" customHeight="1">
      <c r="A179" s="17"/>
      <c r="B179" s="18" t="s">
        <v>401</v>
      </c>
      <c r="C179" s="51" t="s">
        <v>402</v>
      </c>
      <c r="D179" s="66">
        <v>33671090</v>
      </c>
      <c r="E179" s="77">
        <v>53993090</v>
      </c>
      <c r="F179" s="103">
        <f t="shared" si="60"/>
        <v>0.6236185037752053</v>
      </c>
      <c r="G179" s="66">
        <v>21560750</v>
      </c>
      <c r="H179" s="77">
        <v>58619753</v>
      </c>
      <c r="I179" s="68">
        <f t="shared" si="61"/>
        <v>0.36780690631705665</v>
      </c>
      <c r="J179" s="66">
        <v>21560750</v>
      </c>
      <c r="K179" s="77">
        <v>48198493</v>
      </c>
      <c r="L179" s="68">
        <f t="shared" si="62"/>
        <v>0.44733245082994605</v>
      </c>
      <c r="M179" s="66">
        <v>21560750</v>
      </c>
      <c r="N179" s="77">
        <v>33671090</v>
      </c>
      <c r="O179" s="68">
        <f t="shared" si="63"/>
        <v>0.640334185795589</v>
      </c>
      <c r="P179" s="66">
        <v>0</v>
      </c>
      <c r="Q179" s="77">
        <v>12018000</v>
      </c>
      <c r="R179" s="68">
        <f t="shared" si="64"/>
        <v>0</v>
      </c>
      <c r="S179" s="66">
        <v>0</v>
      </c>
      <c r="T179" s="77">
        <v>12018000</v>
      </c>
      <c r="U179" s="68">
        <f t="shared" si="65"/>
        <v>0</v>
      </c>
      <c r="V179" s="66">
        <v>0</v>
      </c>
      <c r="W179" s="77">
        <v>84483450</v>
      </c>
      <c r="X179" s="68">
        <f t="shared" si="66"/>
        <v>0</v>
      </c>
      <c r="Y179" s="66">
        <v>12018000</v>
      </c>
      <c r="Z179" s="77">
        <v>12018000</v>
      </c>
      <c r="AA179" s="68">
        <f t="shared" si="67"/>
        <v>1</v>
      </c>
      <c r="AB179" s="66">
        <v>14397000</v>
      </c>
      <c r="AC179" s="77">
        <v>26340175</v>
      </c>
      <c r="AD179" s="68">
        <f t="shared" si="68"/>
        <v>0.546579512095117</v>
      </c>
      <c r="AE179" s="66">
        <v>0</v>
      </c>
      <c r="AF179" s="77">
        <v>58619753</v>
      </c>
      <c r="AG179" s="68">
        <f t="shared" si="69"/>
        <v>0</v>
      </c>
    </row>
    <row r="180" spans="1:33" s="10" customFormat="1" ht="12.75" customHeight="1">
      <c r="A180" s="17"/>
      <c r="B180" s="18" t="s">
        <v>403</v>
      </c>
      <c r="C180" s="51" t="s">
        <v>404</v>
      </c>
      <c r="D180" s="66">
        <v>17304201</v>
      </c>
      <c r="E180" s="77">
        <v>30888201</v>
      </c>
      <c r="F180" s="103">
        <f t="shared" si="60"/>
        <v>0.5602204220310533</v>
      </c>
      <c r="G180" s="66">
        <v>14139424</v>
      </c>
      <c r="H180" s="77">
        <v>34605000</v>
      </c>
      <c r="I180" s="68">
        <f t="shared" si="61"/>
        <v>0.40859482733709</v>
      </c>
      <c r="J180" s="66">
        <v>14139424</v>
      </c>
      <c r="K180" s="77">
        <v>30325000</v>
      </c>
      <c r="L180" s="68">
        <f t="shared" si="62"/>
        <v>0.4662629513602638</v>
      </c>
      <c r="M180" s="66">
        <v>14139424</v>
      </c>
      <c r="N180" s="77">
        <v>17304201</v>
      </c>
      <c r="O180" s="68">
        <f t="shared" si="63"/>
        <v>0.8171093250708311</v>
      </c>
      <c r="P180" s="66">
        <v>200000</v>
      </c>
      <c r="Q180" s="77">
        <v>12083000</v>
      </c>
      <c r="R180" s="68">
        <f t="shared" si="64"/>
        <v>0.016552180749813787</v>
      </c>
      <c r="S180" s="66">
        <v>200000</v>
      </c>
      <c r="T180" s="77">
        <v>12083000</v>
      </c>
      <c r="U180" s="68">
        <f t="shared" si="65"/>
        <v>0.016552180749813787</v>
      </c>
      <c r="V180" s="66">
        <v>200000</v>
      </c>
      <c r="W180" s="77">
        <v>4605630</v>
      </c>
      <c r="X180" s="68">
        <f t="shared" si="66"/>
        <v>0.043425112308196706</v>
      </c>
      <c r="Y180" s="66">
        <v>11883000</v>
      </c>
      <c r="Z180" s="77">
        <v>12083000</v>
      </c>
      <c r="AA180" s="68">
        <f t="shared" si="67"/>
        <v>0.9834478192501862</v>
      </c>
      <c r="AB180" s="66">
        <v>3539508</v>
      </c>
      <c r="AC180" s="77">
        <v>7520189</v>
      </c>
      <c r="AD180" s="68">
        <f t="shared" si="68"/>
        <v>0.4706674260447444</v>
      </c>
      <c r="AE180" s="66">
        <v>3147897</v>
      </c>
      <c r="AF180" s="77">
        <v>34605000</v>
      </c>
      <c r="AG180" s="68">
        <f t="shared" si="69"/>
        <v>0.09096653662765496</v>
      </c>
    </row>
    <row r="181" spans="1:33" s="10" customFormat="1" ht="12.75" customHeight="1">
      <c r="A181" s="17"/>
      <c r="B181" s="18" t="s">
        <v>405</v>
      </c>
      <c r="C181" s="51" t="s">
        <v>406</v>
      </c>
      <c r="D181" s="66">
        <v>21373680</v>
      </c>
      <c r="E181" s="77">
        <v>45522680</v>
      </c>
      <c r="F181" s="103">
        <f t="shared" si="60"/>
        <v>0.46951717253905084</v>
      </c>
      <c r="G181" s="66">
        <v>8523260</v>
      </c>
      <c r="H181" s="77">
        <v>36992790</v>
      </c>
      <c r="I181" s="68">
        <f t="shared" si="61"/>
        <v>0.23040327588159748</v>
      </c>
      <c r="J181" s="66">
        <v>8523260</v>
      </c>
      <c r="K181" s="77">
        <v>30664090</v>
      </c>
      <c r="L181" s="68">
        <f t="shared" si="62"/>
        <v>0.27795574562949693</v>
      </c>
      <c r="M181" s="66">
        <v>8523260</v>
      </c>
      <c r="N181" s="77">
        <v>21373680</v>
      </c>
      <c r="O181" s="68">
        <f t="shared" si="63"/>
        <v>0.3987736318687283</v>
      </c>
      <c r="P181" s="66">
        <v>100000</v>
      </c>
      <c r="Q181" s="77">
        <v>20341100</v>
      </c>
      <c r="R181" s="68">
        <f t="shared" si="64"/>
        <v>0.0049161549768694905</v>
      </c>
      <c r="S181" s="66">
        <v>0</v>
      </c>
      <c r="T181" s="77">
        <v>20341100</v>
      </c>
      <c r="U181" s="68">
        <f t="shared" si="65"/>
        <v>0</v>
      </c>
      <c r="V181" s="66">
        <v>0</v>
      </c>
      <c r="W181" s="77">
        <v>63172850</v>
      </c>
      <c r="X181" s="68">
        <f t="shared" si="66"/>
        <v>0</v>
      </c>
      <c r="Y181" s="66">
        <v>16975620</v>
      </c>
      <c r="Z181" s="77">
        <v>20341100</v>
      </c>
      <c r="AA181" s="68">
        <f t="shared" si="67"/>
        <v>0.8345477874844527</v>
      </c>
      <c r="AB181" s="66">
        <v>10641388</v>
      </c>
      <c r="AC181" s="77">
        <v>8866520</v>
      </c>
      <c r="AD181" s="68">
        <f t="shared" si="68"/>
        <v>1.2001763938952374</v>
      </c>
      <c r="AE181" s="66">
        <v>3942652</v>
      </c>
      <c r="AF181" s="77">
        <v>36992790</v>
      </c>
      <c r="AG181" s="68">
        <f t="shared" si="69"/>
        <v>0.10657893065108093</v>
      </c>
    </row>
    <row r="182" spans="1:33" s="10" customFormat="1" ht="12.75" customHeight="1">
      <c r="A182" s="17"/>
      <c r="B182" s="18" t="s">
        <v>407</v>
      </c>
      <c r="C182" s="51" t="s">
        <v>408</v>
      </c>
      <c r="D182" s="66">
        <v>52313771</v>
      </c>
      <c r="E182" s="77">
        <v>61813771</v>
      </c>
      <c r="F182" s="103">
        <f t="shared" si="60"/>
        <v>0.8463125635871657</v>
      </c>
      <c r="G182" s="66">
        <v>17731413</v>
      </c>
      <c r="H182" s="77">
        <v>43364372</v>
      </c>
      <c r="I182" s="68">
        <f t="shared" si="61"/>
        <v>0.4088935728159513</v>
      </c>
      <c r="J182" s="66">
        <v>17731413</v>
      </c>
      <c r="K182" s="77">
        <v>43364372</v>
      </c>
      <c r="L182" s="68">
        <f t="shared" si="62"/>
        <v>0.4088935728159513</v>
      </c>
      <c r="M182" s="66">
        <v>17731413</v>
      </c>
      <c r="N182" s="77">
        <v>52313771</v>
      </c>
      <c r="O182" s="68">
        <f t="shared" si="63"/>
        <v>0.3389435068636134</v>
      </c>
      <c r="P182" s="66">
        <v>970000</v>
      </c>
      <c r="Q182" s="77">
        <v>8995120</v>
      </c>
      <c r="R182" s="68">
        <f t="shared" si="64"/>
        <v>0.10783624898834035</v>
      </c>
      <c r="S182" s="66">
        <v>0</v>
      </c>
      <c r="T182" s="77">
        <v>8995120</v>
      </c>
      <c r="U182" s="68">
        <f t="shared" si="65"/>
        <v>0</v>
      </c>
      <c r="V182" s="66">
        <v>0</v>
      </c>
      <c r="W182" s="77">
        <v>0</v>
      </c>
      <c r="X182" s="68">
        <f t="shared" si="66"/>
        <v>0</v>
      </c>
      <c r="Y182" s="66">
        <v>7972877</v>
      </c>
      <c r="Z182" s="77">
        <v>8995120</v>
      </c>
      <c r="AA182" s="68">
        <f t="shared" si="67"/>
        <v>0.8863558240468165</v>
      </c>
      <c r="AB182" s="66">
        <v>0</v>
      </c>
      <c r="AC182" s="77">
        <v>10711815</v>
      </c>
      <c r="AD182" s="68">
        <f t="shared" si="68"/>
        <v>0</v>
      </c>
      <c r="AE182" s="66">
        <v>0</v>
      </c>
      <c r="AF182" s="77">
        <v>43364372</v>
      </c>
      <c r="AG182" s="68">
        <f t="shared" si="69"/>
        <v>0</v>
      </c>
    </row>
    <row r="183" spans="1:33" s="10" customFormat="1" ht="12.75" customHeight="1">
      <c r="A183" s="17"/>
      <c r="B183" s="18" t="s">
        <v>409</v>
      </c>
      <c r="C183" s="51" t="s">
        <v>410</v>
      </c>
      <c r="D183" s="66">
        <v>152881385</v>
      </c>
      <c r="E183" s="77">
        <v>182326635</v>
      </c>
      <c r="F183" s="103">
        <f t="shared" si="60"/>
        <v>0.8385027508460297</v>
      </c>
      <c r="G183" s="66">
        <v>26915001</v>
      </c>
      <c r="H183" s="77">
        <v>72236998</v>
      </c>
      <c r="I183" s="68">
        <f t="shared" si="61"/>
        <v>0.37259301666993416</v>
      </c>
      <c r="J183" s="66">
        <v>26915001</v>
      </c>
      <c r="K183" s="77">
        <v>58839149</v>
      </c>
      <c r="L183" s="68">
        <f t="shared" si="62"/>
        <v>0.4574335532962926</v>
      </c>
      <c r="M183" s="66">
        <v>26915001</v>
      </c>
      <c r="N183" s="77">
        <v>152881385</v>
      </c>
      <c r="O183" s="68">
        <f t="shared" si="63"/>
        <v>0.17605152517423883</v>
      </c>
      <c r="P183" s="66">
        <v>0</v>
      </c>
      <c r="Q183" s="77">
        <v>47589750</v>
      </c>
      <c r="R183" s="68">
        <f t="shared" si="64"/>
        <v>0</v>
      </c>
      <c r="S183" s="66">
        <v>0</v>
      </c>
      <c r="T183" s="77">
        <v>47589750</v>
      </c>
      <c r="U183" s="68">
        <f t="shared" si="65"/>
        <v>0</v>
      </c>
      <c r="V183" s="66">
        <v>0</v>
      </c>
      <c r="W183" s="77">
        <v>185000000</v>
      </c>
      <c r="X183" s="68">
        <f t="shared" si="66"/>
        <v>0</v>
      </c>
      <c r="Y183" s="66">
        <v>47589750</v>
      </c>
      <c r="Z183" s="77">
        <v>47589750</v>
      </c>
      <c r="AA183" s="68">
        <f t="shared" si="67"/>
        <v>1</v>
      </c>
      <c r="AB183" s="66">
        <v>29000000</v>
      </c>
      <c r="AC183" s="77">
        <v>35602977</v>
      </c>
      <c r="AD183" s="68">
        <f t="shared" si="68"/>
        <v>0.8145386269243721</v>
      </c>
      <c r="AE183" s="66">
        <v>2750000</v>
      </c>
      <c r="AF183" s="77">
        <v>72236998</v>
      </c>
      <c r="AG183" s="68">
        <f t="shared" si="69"/>
        <v>0.03806913460052701</v>
      </c>
    </row>
    <row r="184" spans="1:33" s="10" customFormat="1" ht="12.75" customHeight="1">
      <c r="A184" s="17"/>
      <c r="B184" s="18" t="s">
        <v>411</v>
      </c>
      <c r="C184" s="51" t="s">
        <v>412</v>
      </c>
      <c r="D184" s="66">
        <v>127498421</v>
      </c>
      <c r="E184" s="77">
        <v>162383421</v>
      </c>
      <c r="F184" s="103">
        <f t="shared" si="60"/>
        <v>0.7851689551484446</v>
      </c>
      <c r="G184" s="66">
        <v>47528076</v>
      </c>
      <c r="H184" s="77">
        <v>158684325</v>
      </c>
      <c r="I184" s="68">
        <f t="shared" si="61"/>
        <v>0.29951336403264783</v>
      </c>
      <c r="J184" s="66">
        <v>47528076</v>
      </c>
      <c r="K184" s="77">
        <v>124656058</v>
      </c>
      <c r="L184" s="68">
        <f t="shared" si="62"/>
        <v>0.3812736963012259</v>
      </c>
      <c r="M184" s="66">
        <v>47528076</v>
      </c>
      <c r="N184" s="77">
        <v>127498421</v>
      </c>
      <c r="O184" s="68">
        <f t="shared" si="63"/>
        <v>0.37277384007759595</v>
      </c>
      <c r="P184" s="66">
        <v>7091000</v>
      </c>
      <c r="Q184" s="77">
        <v>20657000</v>
      </c>
      <c r="R184" s="68">
        <f t="shared" si="64"/>
        <v>0.3432734666214842</v>
      </c>
      <c r="S184" s="66">
        <v>0</v>
      </c>
      <c r="T184" s="77">
        <v>20657000</v>
      </c>
      <c r="U184" s="68">
        <f t="shared" si="65"/>
        <v>0</v>
      </c>
      <c r="V184" s="66">
        <v>0</v>
      </c>
      <c r="W184" s="77">
        <v>248936430</v>
      </c>
      <c r="X184" s="68">
        <f t="shared" si="66"/>
        <v>0</v>
      </c>
      <c r="Y184" s="66">
        <v>16289000</v>
      </c>
      <c r="Z184" s="77">
        <v>20657000</v>
      </c>
      <c r="AA184" s="68">
        <f t="shared" si="67"/>
        <v>0.788546255506608</v>
      </c>
      <c r="AB184" s="66">
        <v>12445206</v>
      </c>
      <c r="AC184" s="77">
        <v>71388943</v>
      </c>
      <c r="AD184" s="68">
        <f t="shared" si="68"/>
        <v>0.17432960171437192</v>
      </c>
      <c r="AE184" s="66">
        <v>8569216</v>
      </c>
      <c r="AF184" s="77">
        <v>158684325</v>
      </c>
      <c r="AG184" s="68">
        <f t="shared" si="69"/>
        <v>0.05400165391257139</v>
      </c>
    </row>
    <row r="185" spans="1:33" s="10" customFormat="1" ht="12.75" customHeight="1">
      <c r="A185" s="17"/>
      <c r="B185" s="18" t="s">
        <v>413</v>
      </c>
      <c r="C185" s="51" t="s">
        <v>414</v>
      </c>
      <c r="D185" s="66">
        <v>29351611</v>
      </c>
      <c r="E185" s="77">
        <v>42968611</v>
      </c>
      <c r="F185" s="103">
        <f t="shared" si="60"/>
        <v>0.6830942475659733</v>
      </c>
      <c r="G185" s="66">
        <v>11605749</v>
      </c>
      <c r="H185" s="77">
        <v>38002611</v>
      </c>
      <c r="I185" s="68">
        <f t="shared" si="61"/>
        <v>0.3053934636228021</v>
      </c>
      <c r="J185" s="66">
        <v>11605749</v>
      </c>
      <c r="K185" s="77">
        <v>32361734</v>
      </c>
      <c r="L185" s="68">
        <f t="shared" si="62"/>
        <v>0.358625684272666</v>
      </c>
      <c r="M185" s="66">
        <v>11605749</v>
      </c>
      <c r="N185" s="77">
        <v>29351611</v>
      </c>
      <c r="O185" s="68">
        <f t="shared" si="63"/>
        <v>0.3954041568621225</v>
      </c>
      <c r="P185" s="66">
        <v>0</v>
      </c>
      <c r="Q185" s="77">
        <v>7892000</v>
      </c>
      <c r="R185" s="68">
        <f t="shared" si="64"/>
        <v>0</v>
      </c>
      <c r="S185" s="66">
        <v>0</v>
      </c>
      <c r="T185" s="77">
        <v>7892000</v>
      </c>
      <c r="U185" s="68">
        <f t="shared" si="65"/>
        <v>0</v>
      </c>
      <c r="V185" s="66">
        <v>0</v>
      </c>
      <c r="W185" s="77">
        <v>4535000</v>
      </c>
      <c r="X185" s="68">
        <f t="shared" si="66"/>
        <v>0</v>
      </c>
      <c r="Y185" s="66">
        <v>7892000</v>
      </c>
      <c r="Z185" s="77">
        <v>7892000</v>
      </c>
      <c r="AA185" s="68">
        <f t="shared" si="67"/>
        <v>1</v>
      </c>
      <c r="AB185" s="66">
        <v>1645680</v>
      </c>
      <c r="AC185" s="77">
        <v>14523573</v>
      </c>
      <c r="AD185" s="68">
        <f t="shared" si="68"/>
        <v>0.11331096005094614</v>
      </c>
      <c r="AE185" s="66">
        <v>0</v>
      </c>
      <c r="AF185" s="77">
        <v>38002611</v>
      </c>
      <c r="AG185" s="68">
        <f t="shared" si="69"/>
        <v>0</v>
      </c>
    </row>
    <row r="186" spans="1:33" s="10" customFormat="1" ht="12.75" customHeight="1">
      <c r="A186" s="17"/>
      <c r="B186" s="18" t="s">
        <v>415</v>
      </c>
      <c r="C186" s="51" t="s">
        <v>416</v>
      </c>
      <c r="D186" s="66">
        <v>10758877</v>
      </c>
      <c r="E186" s="77">
        <v>26355008</v>
      </c>
      <c r="F186" s="103">
        <f t="shared" si="60"/>
        <v>0.4082289407766448</v>
      </c>
      <c r="G186" s="66">
        <v>13358000</v>
      </c>
      <c r="H186" s="77">
        <v>28089221</v>
      </c>
      <c r="I186" s="68">
        <f t="shared" si="61"/>
        <v>0.47555608608725747</v>
      </c>
      <c r="J186" s="66">
        <v>13358000</v>
      </c>
      <c r="K186" s="77">
        <v>23890221</v>
      </c>
      <c r="L186" s="68">
        <f t="shared" si="62"/>
        <v>0.559140913765511</v>
      </c>
      <c r="M186" s="66">
        <v>13358000</v>
      </c>
      <c r="N186" s="77">
        <v>10758877</v>
      </c>
      <c r="O186" s="68">
        <f t="shared" si="63"/>
        <v>1.2415793953216492</v>
      </c>
      <c r="P186" s="66">
        <v>0</v>
      </c>
      <c r="Q186" s="77">
        <v>0</v>
      </c>
      <c r="R186" s="68">
        <f t="shared" si="64"/>
        <v>0</v>
      </c>
      <c r="S186" s="66">
        <v>0</v>
      </c>
      <c r="T186" s="77">
        <v>0</v>
      </c>
      <c r="U186" s="68">
        <f t="shared" si="65"/>
        <v>0</v>
      </c>
      <c r="V186" s="66">
        <v>0</v>
      </c>
      <c r="W186" s="77">
        <v>0</v>
      </c>
      <c r="X186" s="68">
        <f t="shared" si="66"/>
        <v>0</v>
      </c>
      <c r="Y186" s="66">
        <v>0</v>
      </c>
      <c r="Z186" s="77">
        <v>0</v>
      </c>
      <c r="AA186" s="68">
        <f t="shared" si="67"/>
        <v>0</v>
      </c>
      <c r="AB186" s="66">
        <v>0</v>
      </c>
      <c r="AC186" s="77">
        <v>5030786</v>
      </c>
      <c r="AD186" s="68">
        <f t="shared" si="68"/>
        <v>0</v>
      </c>
      <c r="AE186" s="66">
        <v>0</v>
      </c>
      <c r="AF186" s="77">
        <v>28089221</v>
      </c>
      <c r="AG186" s="68">
        <f t="shared" si="69"/>
        <v>0</v>
      </c>
    </row>
    <row r="187" spans="1:33" s="10" customFormat="1" ht="12.75" customHeight="1">
      <c r="A187" s="17"/>
      <c r="B187" s="18" t="s">
        <v>417</v>
      </c>
      <c r="C187" s="51" t="s">
        <v>418</v>
      </c>
      <c r="D187" s="66">
        <v>20434535</v>
      </c>
      <c r="E187" s="77">
        <v>36066129</v>
      </c>
      <c r="F187" s="103">
        <f t="shared" si="60"/>
        <v>0.5665852024208088</v>
      </c>
      <c r="G187" s="66">
        <v>12649119</v>
      </c>
      <c r="H187" s="77">
        <v>38177625</v>
      </c>
      <c r="I187" s="68">
        <f t="shared" si="61"/>
        <v>0.331322836347206</v>
      </c>
      <c r="J187" s="66">
        <v>12649119</v>
      </c>
      <c r="K187" s="77">
        <v>30254875</v>
      </c>
      <c r="L187" s="68">
        <f t="shared" si="62"/>
        <v>0.41808531682910605</v>
      </c>
      <c r="M187" s="66">
        <v>12649119</v>
      </c>
      <c r="N187" s="77">
        <v>20434535</v>
      </c>
      <c r="O187" s="68">
        <f t="shared" si="63"/>
        <v>0.6190069409458057</v>
      </c>
      <c r="P187" s="66">
        <v>13852000</v>
      </c>
      <c r="Q187" s="77">
        <v>13852000</v>
      </c>
      <c r="R187" s="68">
        <f t="shared" si="64"/>
        <v>1</v>
      </c>
      <c r="S187" s="66">
        <v>0</v>
      </c>
      <c r="T187" s="77">
        <v>13852000</v>
      </c>
      <c r="U187" s="68">
        <f t="shared" si="65"/>
        <v>0</v>
      </c>
      <c r="V187" s="66">
        <v>0</v>
      </c>
      <c r="W187" s="77">
        <v>13852000</v>
      </c>
      <c r="X187" s="68">
        <f t="shared" si="66"/>
        <v>0</v>
      </c>
      <c r="Y187" s="66">
        <v>13686000</v>
      </c>
      <c r="Z187" s="77">
        <v>13852000</v>
      </c>
      <c r="AA187" s="68">
        <f t="shared" si="67"/>
        <v>0.9880161709500433</v>
      </c>
      <c r="AB187" s="66">
        <v>29076902</v>
      </c>
      <c r="AC187" s="77">
        <v>12651925</v>
      </c>
      <c r="AD187" s="68">
        <f t="shared" si="68"/>
        <v>2.298219598993829</v>
      </c>
      <c r="AE187" s="66">
        <v>14789602</v>
      </c>
      <c r="AF187" s="77">
        <v>38177625</v>
      </c>
      <c r="AG187" s="68">
        <f t="shared" si="69"/>
        <v>0.3873892626898609</v>
      </c>
    </row>
    <row r="188" spans="1:33" s="10" customFormat="1" ht="12.75" customHeight="1">
      <c r="A188" s="17"/>
      <c r="B188" s="18" t="s">
        <v>419</v>
      </c>
      <c r="C188" s="51" t="s">
        <v>420</v>
      </c>
      <c r="D188" s="66">
        <v>53213837</v>
      </c>
      <c r="E188" s="77">
        <v>75737977</v>
      </c>
      <c r="F188" s="103">
        <f t="shared" si="60"/>
        <v>0.7026044146914566</v>
      </c>
      <c r="G188" s="66">
        <v>20243000</v>
      </c>
      <c r="H188" s="77">
        <v>72608235</v>
      </c>
      <c r="I188" s="68">
        <f t="shared" si="61"/>
        <v>0.27879757716187425</v>
      </c>
      <c r="J188" s="66">
        <v>20243000</v>
      </c>
      <c r="K188" s="77">
        <v>61835227</v>
      </c>
      <c r="L188" s="68">
        <f t="shared" si="62"/>
        <v>0.3273700280909456</v>
      </c>
      <c r="M188" s="66">
        <v>20243000</v>
      </c>
      <c r="N188" s="77">
        <v>53213837</v>
      </c>
      <c r="O188" s="68">
        <f t="shared" si="63"/>
        <v>0.380408576814335</v>
      </c>
      <c r="P188" s="66">
        <v>9888000</v>
      </c>
      <c r="Q188" s="77">
        <v>11751000</v>
      </c>
      <c r="R188" s="68">
        <f t="shared" si="64"/>
        <v>0.8414603012509574</v>
      </c>
      <c r="S188" s="66">
        <v>0</v>
      </c>
      <c r="T188" s="77">
        <v>11751000</v>
      </c>
      <c r="U188" s="68">
        <f t="shared" si="65"/>
        <v>0</v>
      </c>
      <c r="V188" s="66">
        <v>0</v>
      </c>
      <c r="W188" s="77">
        <v>140000000</v>
      </c>
      <c r="X188" s="68">
        <f t="shared" si="66"/>
        <v>0</v>
      </c>
      <c r="Y188" s="66">
        <v>11751000</v>
      </c>
      <c r="Z188" s="77">
        <v>11751000</v>
      </c>
      <c r="AA188" s="68">
        <f t="shared" si="67"/>
        <v>1</v>
      </c>
      <c r="AB188" s="66">
        <v>7000</v>
      </c>
      <c r="AC188" s="77">
        <v>27572480</v>
      </c>
      <c r="AD188" s="68">
        <f t="shared" si="68"/>
        <v>0.00025387632886124135</v>
      </c>
      <c r="AE188" s="66">
        <v>5500000</v>
      </c>
      <c r="AF188" s="77">
        <v>72608235</v>
      </c>
      <c r="AG188" s="68">
        <f t="shared" si="69"/>
        <v>0.07574898356915025</v>
      </c>
    </row>
    <row r="189" spans="1:33" s="10" customFormat="1" ht="12.75" customHeight="1">
      <c r="A189" s="17"/>
      <c r="B189" s="18" t="s">
        <v>421</v>
      </c>
      <c r="C189" s="51" t="s">
        <v>422</v>
      </c>
      <c r="D189" s="66">
        <v>6302015</v>
      </c>
      <c r="E189" s="77">
        <v>6370019</v>
      </c>
      <c r="F189" s="103">
        <f t="shared" si="60"/>
        <v>0.9893243646526015</v>
      </c>
      <c r="G189" s="66">
        <v>52896</v>
      </c>
      <c r="H189" s="77">
        <v>166277</v>
      </c>
      <c r="I189" s="68">
        <f t="shared" si="61"/>
        <v>0.3181197640082513</v>
      </c>
      <c r="J189" s="66">
        <v>52896</v>
      </c>
      <c r="K189" s="77">
        <v>122407</v>
      </c>
      <c r="L189" s="68">
        <f t="shared" si="62"/>
        <v>0.4321321493051868</v>
      </c>
      <c r="M189" s="66">
        <v>52896</v>
      </c>
      <c r="N189" s="77">
        <v>6302015</v>
      </c>
      <c r="O189" s="68">
        <f t="shared" si="63"/>
        <v>0.008393505886609283</v>
      </c>
      <c r="P189" s="66">
        <v>42512560</v>
      </c>
      <c r="Q189" s="77">
        <v>42512560</v>
      </c>
      <c r="R189" s="68">
        <f t="shared" si="64"/>
        <v>1</v>
      </c>
      <c r="S189" s="66">
        <v>0</v>
      </c>
      <c r="T189" s="77">
        <v>42512560</v>
      </c>
      <c r="U189" s="68">
        <f t="shared" si="65"/>
        <v>0</v>
      </c>
      <c r="V189" s="66">
        <v>0</v>
      </c>
      <c r="W189" s="77">
        <v>150000</v>
      </c>
      <c r="X189" s="68">
        <f t="shared" si="66"/>
        <v>0</v>
      </c>
      <c r="Y189" s="66">
        <v>42512560</v>
      </c>
      <c r="Z189" s="77">
        <v>42512560</v>
      </c>
      <c r="AA189" s="68">
        <f t="shared" si="67"/>
        <v>1</v>
      </c>
      <c r="AB189" s="66">
        <v>20000</v>
      </c>
      <c r="AC189" s="77">
        <v>36000</v>
      </c>
      <c r="AD189" s="68">
        <f t="shared" si="68"/>
        <v>0.5555555555555556</v>
      </c>
      <c r="AE189" s="66">
        <v>17000</v>
      </c>
      <c r="AF189" s="77">
        <v>166277</v>
      </c>
      <c r="AG189" s="68">
        <f t="shared" si="69"/>
        <v>0.1022390348635109</v>
      </c>
    </row>
    <row r="190" spans="1:33" s="10" customFormat="1" ht="12.75" customHeight="1">
      <c r="A190" s="17"/>
      <c r="B190" s="18" t="s">
        <v>423</v>
      </c>
      <c r="C190" s="51" t="s">
        <v>424</v>
      </c>
      <c r="D190" s="66">
        <v>20799232</v>
      </c>
      <c r="E190" s="77">
        <v>34194356</v>
      </c>
      <c r="F190" s="103">
        <f t="shared" si="60"/>
        <v>0.6082650598829819</v>
      </c>
      <c r="G190" s="66">
        <v>6597452</v>
      </c>
      <c r="H190" s="77">
        <v>19827212</v>
      </c>
      <c r="I190" s="68">
        <f t="shared" si="61"/>
        <v>0.3327473373462694</v>
      </c>
      <c r="J190" s="66">
        <v>6597452</v>
      </c>
      <c r="K190" s="77">
        <v>19827212</v>
      </c>
      <c r="L190" s="68">
        <f t="shared" si="62"/>
        <v>0.3327473373462694</v>
      </c>
      <c r="M190" s="66">
        <v>6597452</v>
      </c>
      <c r="N190" s="77">
        <v>20799232</v>
      </c>
      <c r="O190" s="68">
        <f t="shared" si="63"/>
        <v>0.3171969041933856</v>
      </c>
      <c r="P190" s="66">
        <v>300000</v>
      </c>
      <c r="Q190" s="77">
        <v>14367144</v>
      </c>
      <c r="R190" s="68">
        <f t="shared" si="64"/>
        <v>0.02088097676197858</v>
      </c>
      <c r="S190" s="66">
        <v>0</v>
      </c>
      <c r="T190" s="77">
        <v>14367144</v>
      </c>
      <c r="U190" s="68">
        <f t="shared" si="65"/>
        <v>0</v>
      </c>
      <c r="V190" s="66">
        <v>0</v>
      </c>
      <c r="W190" s="77">
        <v>0</v>
      </c>
      <c r="X190" s="68">
        <f t="shared" si="66"/>
        <v>0</v>
      </c>
      <c r="Y190" s="66">
        <v>11957832</v>
      </c>
      <c r="Z190" s="77">
        <v>14367144</v>
      </c>
      <c r="AA190" s="68">
        <f t="shared" si="67"/>
        <v>0.8323040403854796</v>
      </c>
      <c r="AB190" s="66">
        <v>0</v>
      </c>
      <c r="AC190" s="77">
        <v>5121449</v>
      </c>
      <c r="AD190" s="68">
        <f t="shared" si="68"/>
        <v>0</v>
      </c>
      <c r="AE190" s="66">
        <v>0</v>
      </c>
      <c r="AF190" s="77">
        <v>19827212</v>
      </c>
      <c r="AG190" s="68">
        <f t="shared" si="69"/>
        <v>0</v>
      </c>
    </row>
    <row r="191" spans="1:33" s="10" customFormat="1" ht="12.75" customHeight="1">
      <c r="A191" s="17"/>
      <c r="B191" s="18" t="s">
        <v>425</v>
      </c>
      <c r="C191" s="51" t="s">
        <v>426</v>
      </c>
      <c r="D191" s="66">
        <v>106046744</v>
      </c>
      <c r="E191" s="77">
        <v>153488032</v>
      </c>
      <c r="F191" s="103">
        <f t="shared" si="60"/>
        <v>0.6909121357422838</v>
      </c>
      <c r="G191" s="66">
        <v>41782159</v>
      </c>
      <c r="H191" s="77">
        <v>128594634</v>
      </c>
      <c r="I191" s="68">
        <f t="shared" si="61"/>
        <v>0.3249137051861744</v>
      </c>
      <c r="J191" s="66">
        <v>41782159</v>
      </c>
      <c r="K191" s="77">
        <v>96880525</v>
      </c>
      <c r="L191" s="68">
        <f t="shared" si="62"/>
        <v>0.4312751092131262</v>
      </c>
      <c r="M191" s="66">
        <v>41782159</v>
      </c>
      <c r="N191" s="77">
        <v>106046744</v>
      </c>
      <c r="O191" s="68">
        <f t="shared" si="63"/>
        <v>0.3939975658281408</v>
      </c>
      <c r="P191" s="66">
        <v>8039905</v>
      </c>
      <c r="Q191" s="77">
        <v>24968255</v>
      </c>
      <c r="R191" s="68">
        <f t="shared" si="64"/>
        <v>0.3220050820531911</v>
      </c>
      <c r="S191" s="66">
        <v>3300000</v>
      </c>
      <c r="T191" s="77">
        <v>24968255</v>
      </c>
      <c r="U191" s="68">
        <f t="shared" si="65"/>
        <v>0.13216782670635172</v>
      </c>
      <c r="V191" s="66">
        <v>3300000</v>
      </c>
      <c r="W191" s="77">
        <v>193624940</v>
      </c>
      <c r="X191" s="68">
        <f t="shared" si="66"/>
        <v>0.01704325899339207</v>
      </c>
      <c r="Y191" s="66">
        <v>19793062</v>
      </c>
      <c r="Z191" s="77">
        <v>24968255</v>
      </c>
      <c r="AA191" s="68">
        <f t="shared" si="67"/>
        <v>0.7927290873951744</v>
      </c>
      <c r="AB191" s="66">
        <v>28291196</v>
      </c>
      <c r="AC191" s="77">
        <v>72416728</v>
      </c>
      <c r="AD191" s="68">
        <f t="shared" si="68"/>
        <v>0.39067211100728</v>
      </c>
      <c r="AE191" s="66">
        <v>13852582</v>
      </c>
      <c r="AF191" s="77">
        <v>128594634</v>
      </c>
      <c r="AG191" s="68">
        <f t="shared" si="69"/>
        <v>0.10772286190417557</v>
      </c>
    </row>
    <row r="192" spans="1:33" s="10" customFormat="1" ht="12.75" customHeight="1">
      <c r="A192" s="17"/>
      <c r="B192" s="18" t="s">
        <v>427</v>
      </c>
      <c r="C192" s="51" t="s">
        <v>428</v>
      </c>
      <c r="D192" s="66">
        <v>318336872</v>
      </c>
      <c r="E192" s="77">
        <v>369627872</v>
      </c>
      <c r="F192" s="103">
        <f t="shared" si="60"/>
        <v>0.8612361137095202</v>
      </c>
      <c r="G192" s="66">
        <v>148589348</v>
      </c>
      <c r="H192" s="77">
        <v>375173223</v>
      </c>
      <c r="I192" s="68">
        <f t="shared" si="61"/>
        <v>0.3960553122950355</v>
      </c>
      <c r="J192" s="66">
        <v>148589348</v>
      </c>
      <c r="K192" s="77">
        <v>273675403</v>
      </c>
      <c r="L192" s="68">
        <f t="shared" si="62"/>
        <v>0.5429400902352923</v>
      </c>
      <c r="M192" s="66">
        <v>148589348</v>
      </c>
      <c r="N192" s="77">
        <v>318336872</v>
      </c>
      <c r="O192" s="68">
        <f t="shared" si="63"/>
        <v>0.4667676322458807</v>
      </c>
      <c r="P192" s="66">
        <v>108598070</v>
      </c>
      <c r="Q192" s="77">
        <v>154276870</v>
      </c>
      <c r="R192" s="68">
        <f t="shared" si="64"/>
        <v>0.7039167310044597</v>
      </c>
      <c r="S192" s="66">
        <v>77698070</v>
      </c>
      <c r="T192" s="77">
        <v>154276870</v>
      </c>
      <c r="U192" s="68">
        <f t="shared" si="65"/>
        <v>0.5036274718303528</v>
      </c>
      <c r="V192" s="66">
        <v>77698070</v>
      </c>
      <c r="W192" s="77">
        <v>0</v>
      </c>
      <c r="X192" s="68">
        <f t="shared" si="66"/>
        <v>0</v>
      </c>
      <c r="Y192" s="66">
        <v>90476870</v>
      </c>
      <c r="Z192" s="77">
        <v>154276870</v>
      </c>
      <c r="AA192" s="68">
        <f t="shared" si="67"/>
        <v>0.5864577755563747</v>
      </c>
      <c r="AB192" s="66">
        <v>0</v>
      </c>
      <c r="AC192" s="77">
        <v>249681597</v>
      </c>
      <c r="AD192" s="68">
        <f t="shared" si="68"/>
        <v>0</v>
      </c>
      <c r="AE192" s="66">
        <v>0</v>
      </c>
      <c r="AF192" s="77">
        <v>375173223</v>
      </c>
      <c r="AG192" s="68">
        <f t="shared" si="69"/>
        <v>0</v>
      </c>
    </row>
    <row r="193" spans="1:33" s="10" customFormat="1" ht="12.75" customHeight="1">
      <c r="A193" s="17"/>
      <c r="B193" s="18" t="s">
        <v>429</v>
      </c>
      <c r="C193" s="51" t="s">
        <v>430</v>
      </c>
      <c r="D193" s="66">
        <v>19641246</v>
      </c>
      <c r="E193" s="77">
        <v>36159246</v>
      </c>
      <c r="F193" s="103">
        <f t="shared" si="60"/>
        <v>0.5431873773031661</v>
      </c>
      <c r="G193" s="66">
        <v>8201288</v>
      </c>
      <c r="H193" s="77">
        <v>24810720</v>
      </c>
      <c r="I193" s="68">
        <f t="shared" si="61"/>
        <v>0.330554212050275</v>
      </c>
      <c r="J193" s="66">
        <v>8201288</v>
      </c>
      <c r="K193" s="77">
        <v>24067874</v>
      </c>
      <c r="L193" s="68">
        <f t="shared" si="62"/>
        <v>0.3407566451444777</v>
      </c>
      <c r="M193" s="66">
        <v>8201288</v>
      </c>
      <c r="N193" s="77">
        <v>19641246</v>
      </c>
      <c r="O193" s="68">
        <f t="shared" si="63"/>
        <v>0.41755436493183784</v>
      </c>
      <c r="P193" s="66">
        <v>0</v>
      </c>
      <c r="Q193" s="77">
        <v>17079000</v>
      </c>
      <c r="R193" s="68">
        <f t="shared" si="64"/>
        <v>0</v>
      </c>
      <c r="S193" s="66">
        <v>0</v>
      </c>
      <c r="T193" s="77">
        <v>17079000</v>
      </c>
      <c r="U193" s="68">
        <f t="shared" si="65"/>
        <v>0</v>
      </c>
      <c r="V193" s="66">
        <v>0</v>
      </c>
      <c r="W193" s="77">
        <v>64149000</v>
      </c>
      <c r="X193" s="68">
        <f t="shared" si="66"/>
        <v>0</v>
      </c>
      <c r="Y193" s="66">
        <v>9804000</v>
      </c>
      <c r="Z193" s="77">
        <v>17079000</v>
      </c>
      <c r="AA193" s="68">
        <f t="shared" si="67"/>
        <v>0.5740382926400843</v>
      </c>
      <c r="AB193" s="66">
        <v>19863000</v>
      </c>
      <c r="AC193" s="77">
        <v>6320000</v>
      </c>
      <c r="AD193" s="68">
        <f t="shared" si="68"/>
        <v>3.142879746835443</v>
      </c>
      <c r="AE193" s="66">
        <v>4897000</v>
      </c>
      <c r="AF193" s="77">
        <v>24810720</v>
      </c>
      <c r="AG193" s="68">
        <f t="shared" si="69"/>
        <v>0.19737436076018752</v>
      </c>
    </row>
    <row r="194" spans="1:33" s="10" customFormat="1" ht="12.75" customHeight="1">
      <c r="A194" s="83"/>
      <c r="B194" s="84" t="s">
        <v>431</v>
      </c>
      <c r="C194" s="85" t="s">
        <v>432</v>
      </c>
      <c r="D194" s="86">
        <v>100501864</v>
      </c>
      <c r="E194" s="87">
        <v>100501864</v>
      </c>
      <c r="F194" s="107">
        <f t="shared" si="60"/>
        <v>1</v>
      </c>
      <c r="G194" s="86">
        <v>0</v>
      </c>
      <c r="H194" s="87">
        <v>89596516</v>
      </c>
      <c r="I194" s="88">
        <f t="shared" si="61"/>
        <v>0</v>
      </c>
      <c r="J194" s="86">
        <v>0</v>
      </c>
      <c r="K194" s="87">
        <v>89596516</v>
      </c>
      <c r="L194" s="88">
        <f t="shared" si="62"/>
        <v>0</v>
      </c>
      <c r="M194" s="86">
        <v>0</v>
      </c>
      <c r="N194" s="87">
        <v>100501864</v>
      </c>
      <c r="O194" s="88">
        <f t="shared" si="63"/>
        <v>0</v>
      </c>
      <c r="P194" s="86">
        <v>15361100</v>
      </c>
      <c r="Q194" s="87">
        <v>68862100</v>
      </c>
      <c r="R194" s="88">
        <f t="shared" si="64"/>
        <v>0.22307045530124697</v>
      </c>
      <c r="S194" s="86">
        <v>8100000</v>
      </c>
      <c r="T194" s="87">
        <v>68862100</v>
      </c>
      <c r="U194" s="88">
        <f t="shared" si="65"/>
        <v>0.11762638664809816</v>
      </c>
      <c r="V194" s="86">
        <v>8100000</v>
      </c>
      <c r="W194" s="87">
        <v>548615133</v>
      </c>
      <c r="X194" s="88">
        <f t="shared" si="66"/>
        <v>0.014764448723291052</v>
      </c>
      <c r="Y194" s="86">
        <v>67966000</v>
      </c>
      <c r="Z194" s="87">
        <v>68862100</v>
      </c>
      <c r="AA194" s="88">
        <f t="shared" si="67"/>
        <v>0.9869870364104493</v>
      </c>
      <c r="AB194" s="86">
        <v>30340000</v>
      </c>
      <c r="AC194" s="87">
        <v>59093277</v>
      </c>
      <c r="AD194" s="88">
        <f t="shared" si="68"/>
        <v>0.5134255796983471</v>
      </c>
      <c r="AE194" s="86">
        <v>18625000</v>
      </c>
      <c r="AF194" s="87">
        <v>89596516</v>
      </c>
      <c r="AG194" s="88">
        <f t="shared" si="69"/>
        <v>0.20787638662199767</v>
      </c>
    </row>
    <row r="195" spans="1:33" s="10" customFormat="1" ht="12.75" customHeight="1">
      <c r="A195" s="17"/>
      <c r="B195" s="18" t="s">
        <v>433</v>
      </c>
      <c r="C195" s="51" t="s">
        <v>434</v>
      </c>
      <c r="D195" s="66">
        <v>45903977</v>
      </c>
      <c r="E195" s="77">
        <v>61111977</v>
      </c>
      <c r="F195" s="103">
        <f t="shared" si="60"/>
        <v>0.7511453442260589</v>
      </c>
      <c r="G195" s="66">
        <v>14244000</v>
      </c>
      <c r="H195" s="77">
        <v>52496000</v>
      </c>
      <c r="I195" s="68">
        <f t="shared" si="61"/>
        <v>0.27133495885400793</v>
      </c>
      <c r="J195" s="66">
        <v>14244000</v>
      </c>
      <c r="K195" s="77">
        <v>45202475</v>
      </c>
      <c r="L195" s="68">
        <f t="shared" si="62"/>
        <v>0.31511548869835115</v>
      </c>
      <c r="M195" s="66">
        <v>14244000</v>
      </c>
      <c r="N195" s="77">
        <v>45903977</v>
      </c>
      <c r="O195" s="68">
        <f t="shared" si="63"/>
        <v>0.31029991148697206</v>
      </c>
      <c r="P195" s="66">
        <v>0</v>
      </c>
      <c r="Q195" s="77">
        <v>15157000</v>
      </c>
      <c r="R195" s="68">
        <f t="shared" si="64"/>
        <v>0</v>
      </c>
      <c r="S195" s="66">
        <v>0</v>
      </c>
      <c r="T195" s="77">
        <v>15157000</v>
      </c>
      <c r="U195" s="68">
        <f t="shared" si="65"/>
        <v>0</v>
      </c>
      <c r="V195" s="66">
        <v>0</v>
      </c>
      <c r="W195" s="77">
        <v>0</v>
      </c>
      <c r="X195" s="68">
        <f t="shared" si="66"/>
        <v>0</v>
      </c>
      <c r="Y195" s="66">
        <v>15157000</v>
      </c>
      <c r="Z195" s="77">
        <v>15157000</v>
      </c>
      <c r="AA195" s="68">
        <f t="shared" si="67"/>
        <v>1</v>
      </c>
      <c r="AB195" s="66">
        <v>0</v>
      </c>
      <c r="AC195" s="77">
        <v>19238834</v>
      </c>
      <c r="AD195" s="68">
        <f t="shared" si="68"/>
        <v>0</v>
      </c>
      <c r="AE195" s="66">
        <v>0</v>
      </c>
      <c r="AF195" s="77">
        <v>52496000</v>
      </c>
      <c r="AG195" s="68">
        <f t="shared" si="69"/>
        <v>0</v>
      </c>
    </row>
    <row r="196" spans="1:33" s="10" customFormat="1" ht="12.75" customHeight="1">
      <c r="A196" s="17"/>
      <c r="B196" s="18" t="s">
        <v>87</v>
      </c>
      <c r="C196" s="51" t="s">
        <v>88</v>
      </c>
      <c r="D196" s="66">
        <v>1034827666</v>
      </c>
      <c r="E196" s="77">
        <v>1198854050</v>
      </c>
      <c r="F196" s="103">
        <f aca="true" t="shared" si="70" ref="F196:F227">IF($E196=0,0,($N196/$E196))</f>
        <v>0.8631806899263509</v>
      </c>
      <c r="G196" s="66">
        <v>387947832</v>
      </c>
      <c r="H196" s="77">
        <v>1198854050</v>
      </c>
      <c r="I196" s="68">
        <f aca="true" t="shared" si="71" ref="I196:I227">IF($AF196=0,0,($M196/$AF196))</f>
        <v>0.3235988834504083</v>
      </c>
      <c r="J196" s="66">
        <v>387947832</v>
      </c>
      <c r="K196" s="77">
        <v>890854050</v>
      </c>
      <c r="L196" s="68">
        <f aca="true" t="shared" si="72" ref="L196:L227">IF($K196=0,0,($M196/$K196))</f>
        <v>0.4354785522948456</v>
      </c>
      <c r="M196" s="66">
        <v>387947832</v>
      </c>
      <c r="N196" s="77">
        <v>1034827666</v>
      </c>
      <c r="O196" s="68">
        <f aca="true" t="shared" si="73" ref="O196:O227">IF($N196=0,0,($M196/$N196))</f>
        <v>0.374891244935077</v>
      </c>
      <c r="P196" s="66">
        <v>161600000</v>
      </c>
      <c r="Q196" s="77">
        <v>246419000</v>
      </c>
      <c r="R196" s="68">
        <f aca="true" t="shared" si="74" ref="R196:R227">IF($T196=0,0,($P196/$T196))</f>
        <v>0.6557935873451317</v>
      </c>
      <c r="S196" s="66">
        <v>149600000</v>
      </c>
      <c r="T196" s="77">
        <v>246419000</v>
      </c>
      <c r="U196" s="68">
        <f aca="true" t="shared" si="75" ref="U196:U227">IF($T196=0,0,($V196/$T196))</f>
        <v>0.6070960437303942</v>
      </c>
      <c r="V196" s="66">
        <v>149600000</v>
      </c>
      <c r="W196" s="77">
        <v>940928358</v>
      </c>
      <c r="X196" s="68">
        <f aca="true" t="shared" si="76" ref="X196:X227">IF($W196=0,0,($V196/$W196))</f>
        <v>0.15899191338858554</v>
      </c>
      <c r="Y196" s="66">
        <v>223938000</v>
      </c>
      <c r="Z196" s="77">
        <v>246419000</v>
      </c>
      <c r="AA196" s="68">
        <f aca="true" t="shared" si="77" ref="AA196:AA227">IF($Z196=0,0,($Y196/$Z196))</f>
        <v>0.9087692101664239</v>
      </c>
      <c r="AB196" s="66">
        <v>318803296</v>
      </c>
      <c r="AC196" s="77">
        <v>703985988</v>
      </c>
      <c r="AD196" s="68">
        <f aca="true" t="shared" si="78" ref="AD196:AD227">IF($AC196=0,0,($AB196/$AC196))</f>
        <v>0.45285460425953816</v>
      </c>
      <c r="AE196" s="66">
        <v>157709651</v>
      </c>
      <c r="AF196" s="77">
        <v>1198854050</v>
      </c>
      <c r="AG196" s="68">
        <f aca="true" t="shared" si="79" ref="AG196:AG227">IF($AF196=0,0,($AE196/$AF196))</f>
        <v>0.1315503342546159</v>
      </c>
    </row>
    <row r="197" spans="1:33" s="10" customFormat="1" ht="12.75" customHeight="1">
      <c r="A197" s="17"/>
      <c r="B197" s="18" t="s">
        <v>435</v>
      </c>
      <c r="C197" s="51" t="s">
        <v>436</v>
      </c>
      <c r="D197" s="66">
        <v>29612000</v>
      </c>
      <c r="E197" s="77">
        <v>72188000</v>
      </c>
      <c r="F197" s="103">
        <f t="shared" si="70"/>
        <v>0.41020668255111653</v>
      </c>
      <c r="G197" s="66">
        <v>33236000</v>
      </c>
      <c r="H197" s="77">
        <v>92123000</v>
      </c>
      <c r="I197" s="68">
        <f t="shared" si="71"/>
        <v>0.3607785243641653</v>
      </c>
      <c r="J197" s="66">
        <v>33236000</v>
      </c>
      <c r="K197" s="77">
        <v>49945000</v>
      </c>
      <c r="L197" s="68">
        <f t="shared" si="72"/>
        <v>0.6654519971969166</v>
      </c>
      <c r="M197" s="66">
        <v>33236000</v>
      </c>
      <c r="N197" s="77">
        <v>29612000</v>
      </c>
      <c r="O197" s="68">
        <f t="shared" si="73"/>
        <v>1.1223828177765771</v>
      </c>
      <c r="P197" s="66">
        <v>0</v>
      </c>
      <c r="Q197" s="77">
        <v>0</v>
      </c>
      <c r="R197" s="68">
        <f t="shared" si="74"/>
        <v>0</v>
      </c>
      <c r="S197" s="66">
        <v>0</v>
      </c>
      <c r="T197" s="77">
        <v>0</v>
      </c>
      <c r="U197" s="68">
        <f t="shared" si="75"/>
        <v>0</v>
      </c>
      <c r="V197" s="66">
        <v>0</v>
      </c>
      <c r="W197" s="77">
        <v>0</v>
      </c>
      <c r="X197" s="68">
        <f t="shared" si="76"/>
        <v>0</v>
      </c>
      <c r="Y197" s="66">
        <v>0</v>
      </c>
      <c r="Z197" s="77">
        <v>0</v>
      </c>
      <c r="AA197" s="68">
        <f t="shared" si="77"/>
        <v>0</v>
      </c>
      <c r="AB197" s="66">
        <v>0</v>
      </c>
      <c r="AC197" s="77">
        <v>25240000</v>
      </c>
      <c r="AD197" s="68">
        <f t="shared" si="78"/>
        <v>0</v>
      </c>
      <c r="AE197" s="66">
        <v>0</v>
      </c>
      <c r="AF197" s="77">
        <v>92123000</v>
      </c>
      <c r="AG197" s="68">
        <f t="shared" si="79"/>
        <v>0</v>
      </c>
    </row>
    <row r="198" spans="1:33" s="10" customFormat="1" ht="12.75" customHeight="1">
      <c r="A198" s="17"/>
      <c r="B198" s="18" t="s">
        <v>437</v>
      </c>
      <c r="C198" s="51" t="s">
        <v>438</v>
      </c>
      <c r="D198" s="66">
        <v>37324124</v>
      </c>
      <c r="E198" s="77">
        <v>68494124</v>
      </c>
      <c r="F198" s="103">
        <f t="shared" si="70"/>
        <v>0.5449244668053569</v>
      </c>
      <c r="G198" s="66">
        <v>24909000</v>
      </c>
      <c r="H198" s="77">
        <v>79749032</v>
      </c>
      <c r="I198" s="68">
        <f t="shared" si="71"/>
        <v>0.31234234918362397</v>
      </c>
      <c r="J198" s="66">
        <v>24909000</v>
      </c>
      <c r="K198" s="77">
        <v>66999032</v>
      </c>
      <c r="L198" s="68">
        <f t="shared" si="72"/>
        <v>0.3717814908131807</v>
      </c>
      <c r="M198" s="66">
        <v>24909000</v>
      </c>
      <c r="N198" s="77">
        <v>37324124</v>
      </c>
      <c r="O198" s="68">
        <f t="shared" si="73"/>
        <v>0.6673699830168821</v>
      </c>
      <c r="P198" s="66">
        <v>828373</v>
      </c>
      <c r="Q198" s="77">
        <v>40403267</v>
      </c>
      <c r="R198" s="68">
        <f t="shared" si="74"/>
        <v>0.020502624206106896</v>
      </c>
      <c r="S198" s="66">
        <v>0</v>
      </c>
      <c r="T198" s="77">
        <v>40403267</v>
      </c>
      <c r="U198" s="68">
        <f t="shared" si="75"/>
        <v>0</v>
      </c>
      <c r="V198" s="66">
        <v>0</v>
      </c>
      <c r="W198" s="77">
        <v>230632</v>
      </c>
      <c r="X198" s="68">
        <f t="shared" si="76"/>
        <v>0</v>
      </c>
      <c r="Y198" s="66">
        <v>37924894</v>
      </c>
      <c r="Z198" s="77">
        <v>40403267</v>
      </c>
      <c r="AA198" s="68">
        <f t="shared" si="77"/>
        <v>0.9386590940777141</v>
      </c>
      <c r="AB198" s="66">
        <v>48844</v>
      </c>
      <c r="AC198" s="77">
        <v>24005909</v>
      </c>
      <c r="AD198" s="68">
        <f t="shared" si="78"/>
        <v>0.002034665715012083</v>
      </c>
      <c r="AE198" s="66">
        <v>0</v>
      </c>
      <c r="AF198" s="77">
        <v>79749032</v>
      </c>
      <c r="AG198" s="68">
        <f t="shared" si="79"/>
        <v>0</v>
      </c>
    </row>
    <row r="199" spans="1:33" s="10" customFormat="1" ht="12.75" customHeight="1">
      <c r="A199" s="17"/>
      <c r="B199" s="18" t="s">
        <v>439</v>
      </c>
      <c r="C199" s="51" t="s">
        <v>440</v>
      </c>
      <c r="D199" s="66">
        <v>100816972</v>
      </c>
      <c r="E199" s="77">
        <v>161939972</v>
      </c>
      <c r="F199" s="103">
        <f t="shared" si="70"/>
        <v>0.622557672172501</v>
      </c>
      <c r="G199" s="66">
        <v>48529995</v>
      </c>
      <c r="H199" s="77">
        <v>164300191</v>
      </c>
      <c r="I199" s="68">
        <f t="shared" si="71"/>
        <v>0.2953739414703419</v>
      </c>
      <c r="J199" s="66">
        <v>48529995</v>
      </c>
      <c r="K199" s="77">
        <v>119967444</v>
      </c>
      <c r="L199" s="68">
        <f t="shared" si="72"/>
        <v>0.4045263730049963</v>
      </c>
      <c r="M199" s="66">
        <v>48529995</v>
      </c>
      <c r="N199" s="77">
        <v>100816972</v>
      </c>
      <c r="O199" s="68">
        <f t="shared" si="73"/>
        <v>0.48136731382886605</v>
      </c>
      <c r="P199" s="66">
        <v>3573600</v>
      </c>
      <c r="Q199" s="77">
        <v>45798477</v>
      </c>
      <c r="R199" s="68">
        <f t="shared" si="74"/>
        <v>0.07802879558636852</v>
      </c>
      <c r="S199" s="66">
        <v>0</v>
      </c>
      <c r="T199" s="77">
        <v>45798477</v>
      </c>
      <c r="U199" s="68">
        <f t="shared" si="75"/>
        <v>0</v>
      </c>
      <c r="V199" s="66">
        <v>0</v>
      </c>
      <c r="W199" s="77">
        <v>0</v>
      </c>
      <c r="X199" s="68">
        <f t="shared" si="76"/>
        <v>0</v>
      </c>
      <c r="Y199" s="66">
        <v>43320877</v>
      </c>
      <c r="Z199" s="77">
        <v>45798477</v>
      </c>
      <c r="AA199" s="68">
        <f t="shared" si="77"/>
        <v>0.9459021311996904</v>
      </c>
      <c r="AB199" s="66">
        <v>0</v>
      </c>
      <c r="AC199" s="77">
        <v>80103105</v>
      </c>
      <c r="AD199" s="68">
        <f t="shared" si="78"/>
        <v>0</v>
      </c>
      <c r="AE199" s="66">
        <v>0</v>
      </c>
      <c r="AF199" s="77">
        <v>164300191</v>
      </c>
      <c r="AG199" s="68">
        <f t="shared" si="79"/>
        <v>0</v>
      </c>
    </row>
    <row r="200" spans="1:33" s="10" customFormat="1" ht="12.75" customHeight="1">
      <c r="A200" s="17"/>
      <c r="B200" s="18" t="s">
        <v>441</v>
      </c>
      <c r="C200" s="51" t="s">
        <v>442</v>
      </c>
      <c r="D200" s="66">
        <v>61299562</v>
      </c>
      <c r="E200" s="77">
        <v>132274562</v>
      </c>
      <c r="F200" s="103">
        <f t="shared" si="70"/>
        <v>0.46342668668220577</v>
      </c>
      <c r="G200" s="66">
        <v>31033041</v>
      </c>
      <c r="H200" s="77">
        <v>81768187</v>
      </c>
      <c r="I200" s="68">
        <f t="shared" si="71"/>
        <v>0.3795246310157274</v>
      </c>
      <c r="J200" s="66">
        <v>31033041</v>
      </c>
      <c r="K200" s="77">
        <v>81768187</v>
      </c>
      <c r="L200" s="68">
        <f t="shared" si="72"/>
        <v>0.3795246310157274</v>
      </c>
      <c r="M200" s="66">
        <v>31033041</v>
      </c>
      <c r="N200" s="77">
        <v>61299562</v>
      </c>
      <c r="O200" s="68">
        <f t="shared" si="73"/>
        <v>0.5062522469573274</v>
      </c>
      <c r="P200" s="66">
        <v>8928876</v>
      </c>
      <c r="Q200" s="77">
        <v>50056876</v>
      </c>
      <c r="R200" s="68">
        <f t="shared" si="74"/>
        <v>0.1783746153075953</v>
      </c>
      <c r="S200" s="66">
        <v>0</v>
      </c>
      <c r="T200" s="77">
        <v>50056876</v>
      </c>
      <c r="U200" s="68">
        <f t="shared" si="75"/>
        <v>0</v>
      </c>
      <c r="V200" s="66">
        <v>0</v>
      </c>
      <c r="W200" s="77">
        <v>0</v>
      </c>
      <c r="X200" s="68">
        <f t="shared" si="76"/>
        <v>0</v>
      </c>
      <c r="Y200" s="66">
        <v>44938000</v>
      </c>
      <c r="Z200" s="77">
        <v>50056876</v>
      </c>
      <c r="AA200" s="68">
        <f t="shared" si="77"/>
        <v>0.897738804155497</v>
      </c>
      <c r="AB200" s="66">
        <v>0</v>
      </c>
      <c r="AC200" s="77">
        <v>11554800</v>
      </c>
      <c r="AD200" s="68">
        <f t="shared" si="78"/>
        <v>0</v>
      </c>
      <c r="AE200" s="66">
        <v>0</v>
      </c>
      <c r="AF200" s="77">
        <v>81768187</v>
      </c>
      <c r="AG200" s="68">
        <f t="shared" si="79"/>
        <v>0</v>
      </c>
    </row>
    <row r="201" spans="1:33" s="10" customFormat="1" ht="12.75" customHeight="1">
      <c r="A201" s="17"/>
      <c r="B201" s="18" t="s">
        <v>443</v>
      </c>
      <c r="C201" s="51" t="s">
        <v>444</v>
      </c>
      <c r="D201" s="66">
        <v>109512361</v>
      </c>
      <c r="E201" s="77">
        <v>173527821</v>
      </c>
      <c r="F201" s="103">
        <f t="shared" si="70"/>
        <v>0.6310939673471725</v>
      </c>
      <c r="G201" s="66">
        <v>57655167</v>
      </c>
      <c r="H201" s="77">
        <v>167356851</v>
      </c>
      <c r="I201" s="68">
        <f t="shared" si="71"/>
        <v>0.34450437287446334</v>
      </c>
      <c r="J201" s="66">
        <v>57655167</v>
      </c>
      <c r="K201" s="77">
        <v>123658191</v>
      </c>
      <c r="L201" s="68">
        <f t="shared" si="72"/>
        <v>0.4662462432431993</v>
      </c>
      <c r="M201" s="66">
        <v>57655167</v>
      </c>
      <c r="N201" s="77">
        <v>109512361</v>
      </c>
      <c r="O201" s="68">
        <f t="shared" si="73"/>
        <v>0.5264717742684774</v>
      </c>
      <c r="P201" s="66">
        <v>10800270</v>
      </c>
      <c r="Q201" s="77">
        <v>61274269</v>
      </c>
      <c r="R201" s="68">
        <f t="shared" si="74"/>
        <v>0.17626109909201854</v>
      </c>
      <c r="S201" s="66">
        <v>8694270</v>
      </c>
      <c r="T201" s="77">
        <v>61274269</v>
      </c>
      <c r="U201" s="68">
        <f t="shared" si="75"/>
        <v>0.14189104402045172</v>
      </c>
      <c r="V201" s="66">
        <v>8694270</v>
      </c>
      <c r="W201" s="77">
        <v>192068238</v>
      </c>
      <c r="X201" s="68">
        <f t="shared" si="76"/>
        <v>0.045266568228735454</v>
      </c>
      <c r="Y201" s="66">
        <v>49783456</v>
      </c>
      <c r="Z201" s="77">
        <v>61274269</v>
      </c>
      <c r="AA201" s="68">
        <f t="shared" si="77"/>
        <v>0.8124691948589383</v>
      </c>
      <c r="AB201" s="66">
        <v>21928079</v>
      </c>
      <c r="AC201" s="77">
        <v>74655766</v>
      </c>
      <c r="AD201" s="68">
        <f t="shared" si="78"/>
        <v>0.29372251032827124</v>
      </c>
      <c r="AE201" s="66">
        <v>5550746</v>
      </c>
      <c r="AF201" s="77">
        <v>167356851</v>
      </c>
      <c r="AG201" s="68">
        <f t="shared" si="79"/>
        <v>0.03316712740968101</v>
      </c>
    </row>
    <row r="202" spans="1:33" s="10" customFormat="1" ht="12.75" customHeight="1">
      <c r="A202" s="17"/>
      <c r="B202" s="18" t="s">
        <v>445</v>
      </c>
      <c r="C202" s="51" t="s">
        <v>446</v>
      </c>
      <c r="D202" s="66">
        <v>152024435</v>
      </c>
      <c r="E202" s="77">
        <v>173020435</v>
      </c>
      <c r="F202" s="103">
        <f t="shared" si="70"/>
        <v>0.8786501721603001</v>
      </c>
      <c r="G202" s="66">
        <v>54595002</v>
      </c>
      <c r="H202" s="77">
        <v>150074635</v>
      </c>
      <c r="I202" s="68">
        <f t="shared" si="71"/>
        <v>0.363785672375615</v>
      </c>
      <c r="J202" s="66">
        <v>54595002</v>
      </c>
      <c r="K202" s="77">
        <v>106688635</v>
      </c>
      <c r="L202" s="68">
        <f t="shared" si="72"/>
        <v>0.511722752849917</v>
      </c>
      <c r="M202" s="66">
        <v>54595002</v>
      </c>
      <c r="N202" s="77">
        <v>152024435</v>
      </c>
      <c r="O202" s="68">
        <f t="shared" si="73"/>
        <v>0.35911991384806</v>
      </c>
      <c r="P202" s="66">
        <v>41190800</v>
      </c>
      <c r="Q202" s="77">
        <v>62860600</v>
      </c>
      <c r="R202" s="68">
        <f t="shared" si="74"/>
        <v>0.6552721418503801</v>
      </c>
      <c r="S202" s="66">
        <v>0</v>
      </c>
      <c r="T202" s="77">
        <v>62860600</v>
      </c>
      <c r="U202" s="68">
        <f t="shared" si="75"/>
        <v>0</v>
      </c>
      <c r="V202" s="66">
        <v>0</v>
      </c>
      <c r="W202" s="77">
        <v>0</v>
      </c>
      <c r="X202" s="68">
        <f t="shared" si="76"/>
        <v>0</v>
      </c>
      <c r="Y202" s="66">
        <v>44177400</v>
      </c>
      <c r="Z202" s="77">
        <v>62860600</v>
      </c>
      <c r="AA202" s="68">
        <f t="shared" si="77"/>
        <v>0.7027836196281931</v>
      </c>
      <c r="AB202" s="66">
        <v>0</v>
      </c>
      <c r="AC202" s="77">
        <v>113966633</v>
      </c>
      <c r="AD202" s="68">
        <f t="shared" si="78"/>
        <v>0</v>
      </c>
      <c r="AE202" s="66">
        <v>0</v>
      </c>
      <c r="AF202" s="77">
        <v>150074635</v>
      </c>
      <c r="AG202" s="68">
        <f t="shared" si="79"/>
        <v>0</v>
      </c>
    </row>
    <row r="203" spans="1:33" s="10" customFormat="1" ht="12.75" customHeight="1">
      <c r="A203" s="17"/>
      <c r="B203" s="18" t="s">
        <v>447</v>
      </c>
      <c r="C203" s="51" t="s">
        <v>448</v>
      </c>
      <c r="D203" s="66">
        <v>133230552</v>
      </c>
      <c r="E203" s="77">
        <v>284362152</v>
      </c>
      <c r="F203" s="103">
        <f t="shared" si="70"/>
        <v>0.468524207820737</v>
      </c>
      <c r="G203" s="66">
        <v>48151605</v>
      </c>
      <c r="H203" s="77">
        <v>198038355</v>
      </c>
      <c r="I203" s="68">
        <f t="shared" si="71"/>
        <v>0.243142824530127</v>
      </c>
      <c r="J203" s="66">
        <v>48151605</v>
      </c>
      <c r="K203" s="77">
        <v>159638355</v>
      </c>
      <c r="L203" s="68">
        <f t="shared" si="72"/>
        <v>0.30162929829739227</v>
      </c>
      <c r="M203" s="66">
        <v>48151605</v>
      </c>
      <c r="N203" s="77">
        <v>133230552</v>
      </c>
      <c r="O203" s="68">
        <f t="shared" si="73"/>
        <v>0.3614156383589854</v>
      </c>
      <c r="P203" s="66">
        <v>5700000</v>
      </c>
      <c r="Q203" s="77">
        <v>92023600</v>
      </c>
      <c r="R203" s="68">
        <f t="shared" si="74"/>
        <v>0.061940632620327826</v>
      </c>
      <c r="S203" s="66">
        <v>0</v>
      </c>
      <c r="T203" s="77">
        <v>92023600</v>
      </c>
      <c r="U203" s="68">
        <f t="shared" si="75"/>
        <v>0</v>
      </c>
      <c r="V203" s="66">
        <v>0</v>
      </c>
      <c r="W203" s="77">
        <v>541759000</v>
      </c>
      <c r="X203" s="68">
        <f t="shared" si="76"/>
        <v>0</v>
      </c>
      <c r="Y203" s="66">
        <v>85495000</v>
      </c>
      <c r="Z203" s="77">
        <v>92023600</v>
      </c>
      <c r="AA203" s="68">
        <f t="shared" si="77"/>
        <v>0.929055155416654</v>
      </c>
      <c r="AB203" s="66">
        <v>32842000</v>
      </c>
      <c r="AC203" s="77">
        <v>32859057</v>
      </c>
      <c r="AD203" s="68">
        <f t="shared" si="78"/>
        <v>0.9994809041537619</v>
      </c>
      <c r="AE203" s="66">
        <v>258160000</v>
      </c>
      <c r="AF203" s="77">
        <v>198038355</v>
      </c>
      <c r="AG203" s="68">
        <f t="shared" si="79"/>
        <v>1.3035858634555917</v>
      </c>
    </row>
    <row r="204" spans="1:33" s="10" customFormat="1" ht="12.75" customHeight="1">
      <c r="A204" s="17"/>
      <c r="B204" s="18" t="s">
        <v>89</v>
      </c>
      <c r="C204" s="51" t="s">
        <v>90</v>
      </c>
      <c r="D204" s="66">
        <v>949774000</v>
      </c>
      <c r="E204" s="77">
        <v>949774000</v>
      </c>
      <c r="F204" s="103">
        <f t="shared" si="70"/>
        <v>1</v>
      </c>
      <c r="G204" s="66">
        <v>212490000</v>
      </c>
      <c r="H204" s="77">
        <v>949715000</v>
      </c>
      <c r="I204" s="68">
        <f t="shared" si="71"/>
        <v>0.22374080645246205</v>
      </c>
      <c r="J204" s="66">
        <v>212490000</v>
      </c>
      <c r="K204" s="77">
        <v>651411000</v>
      </c>
      <c r="L204" s="68">
        <f t="shared" si="72"/>
        <v>0.32619958827836804</v>
      </c>
      <c r="M204" s="66">
        <v>212490000</v>
      </c>
      <c r="N204" s="77">
        <v>949774000</v>
      </c>
      <c r="O204" s="68">
        <f t="shared" si="73"/>
        <v>0.22372690766434963</v>
      </c>
      <c r="P204" s="66">
        <v>51600000</v>
      </c>
      <c r="Q204" s="77">
        <v>284250000</v>
      </c>
      <c r="R204" s="68">
        <f t="shared" si="74"/>
        <v>0.18153034300791557</v>
      </c>
      <c r="S204" s="66">
        <v>0</v>
      </c>
      <c r="T204" s="77">
        <v>284250000</v>
      </c>
      <c r="U204" s="68">
        <f t="shared" si="75"/>
        <v>0</v>
      </c>
      <c r="V204" s="66">
        <v>0</v>
      </c>
      <c r="W204" s="77">
        <v>1600000000</v>
      </c>
      <c r="X204" s="68">
        <f t="shared" si="76"/>
        <v>0</v>
      </c>
      <c r="Y204" s="66">
        <v>246050000</v>
      </c>
      <c r="Z204" s="77">
        <v>284250000</v>
      </c>
      <c r="AA204" s="68">
        <f t="shared" si="77"/>
        <v>0.8656112576956904</v>
      </c>
      <c r="AB204" s="66">
        <v>150000000</v>
      </c>
      <c r="AC204" s="77">
        <v>469237000</v>
      </c>
      <c r="AD204" s="68">
        <f t="shared" si="78"/>
        <v>0.31966788637724647</v>
      </c>
      <c r="AE204" s="66">
        <v>200000000</v>
      </c>
      <c r="AF204" s="77">
        <v>949715000</v>
      </c>
      <c r="AG204" s="68">
        <f t="shared" si="79"/>
        <v>0.21058949263726487</v>
      </c>
    </row>
    <row r="205" spans="1:33" s="10" customFormat="1" ht="12.75" customHeight="1">
      <c r="A205" s="17"/>
      <c r="B205" s="18" t="s">
        <v>91</v>
      </c>
      <c r="C205" s="51" t="s">
        <v>92</v>
      </c>
      <c r="D205" s="66">
        <v>1987444895</v>
      </c>
      <c r="E205" s="77">
        <v>2246388555</v>
      </c>
      <c r="F205" s="103">
        <f t="shared" si="70"/>
        <v>0.8847289087973474</v>
      </c>
      <c r="G205" s="66">
        <v>327965923</v>
      </c>
      <c r="H205" s="77">
        <v>2242662604</v>
      </c>
      <c r="I205" s="68">
        <f t="shared" si="71"/>
        <v>0.14623952903795778</v>
      </c>
      <c r="J205" s="66">
        <v>327965923</v>
      </c>
      <c r="K205" s="77">
        <v>991078745</v>
      </c>
      <c r="L205" s="68">
        <f t="shared" si="72"/>
        <v>0.33091812800404674</v>
      </c>
      <c r="M205" s="66">
        <v>327965923</v>
      </c>
      <c r="N205" s="77">
        <v>1987444895</v>
      </c>
      <c r="O205" s="68">
        <f t="shared" si="73"/>
        <v>0.16501887615857647</v>
      </c>
      <c r="P205" s="66">
        <v>132342083</v>
      </c>
      <c r="Q205" s="77">
        <v>496604923</v>
      </c>
      <c r="R205" s="68">
        <f t="shared" si="74"/>
        <v>0.26649369925799143</v>
      </c>
      <c r="S205" s="66">
        <v>80000000</v>
      </c>
      <c r="T205" s="77">
        <v>496604923</v>
      </c>
      <c r="U205" s="68">
        <f t="shared" si="75"/>
        <v>0.16109385206396756</v>
      </c>
      <c r="V205" s="66">
        <v>80000000</v>
      </c>
      <c r="W205" s="77">
        <v>1290012634</v>
      </c>
      <c r="X205" s="68">
        <f t="shared" si="76"/>
        <v>0.062014896514571656</v>
      </c>
      <c r="Y205" s="66">
        <v>456995840</v>
      </c>
      <c r="Z205" s="77">
        <v>496604923</v>
      </c>
      <c r="AA205" s="68">
        <f t="shared" si="77"/>
        <v>0.9202402530351074</v>
      </c>
      <c r="AB205" s="66">
        <v>293362771</v>
      </c>
      <c r="AC205" s="77">
        <v>1641040775</v>
      </c>
      <c r="AD205" s="68">
        <f t="shared" si="78"/>
        <v>0.1787662899479143</v>
      </c>
      <c r="AE205" s="66">
        <v>381896922</v>
      </c>
      <c r="AF205" s="77">
        <v>2242662604</v>
      </c>
      <c r="AG205" s="68">
        <f t="shared" si="79"/>
        <v>0.17028728321364564</v>
      </c>
    </row>
    <row r="206" spans="1:33" s="10" customFormat="1" ht="12.75" customHeight="1">
      <c r="A206" s="17"/>
      <c r="B206" s="18" t="s">
        <v>449</v>
      </c>
      <c r="C206" s="51" t="s">
        <v>450</v>
      </c>
      <c r="D206" s="66">
        <v>60188147</v>
      </c>
      <c r="E206" s="77">
        <v>101117147</v>
      </c>
      <c r="F206" s="103">
        <f t="shared" si="70"/>
        <v>0.595231855186737</v>
      </c>
      <c r="G206" s="66">
        <v>33167532</v>
      </c>
      <c r="H206" s="77">
        <v>94719282</v>
      </c>
      <c r="I206" s="68">
        <f t="shared" si="71"/>
        <v>0.3501666323864237</v>
      </c>
      <c r="J206" s="66">
        <v>33167532</v>
      </c>
      <c r="K206" s="77">
        <v>76176342</v>
      </c>
      <c r="L206" s="68">
        <f t="shared" si="72"/>
        <v>0.4354046299571591</v>
      </c>
      <c r="M206" s="66">
        <v>33167532</v>
      </c>
      <c r="N206" s="77">
        <v>60188147</v>
      </c>
      <c r="O206" s="68">
        <f t="shared" si="73"/>
        <v>0.5510641821221045</v>
      </c>
      <c r="P206" s="66">
        <v>6398000</v>
      </c>
      <c r="Q206" s="77">
        <v>26998000</v>
      </c>
      <c r="R206" s="68">
        <f t="shared" si="74"/>
        <v>0.2369805170753389</v>
      </c>
      <c r="S206" s="66">
        <v>0</v>
      </c>
      <c r="T206" s="77">
        <v>26998000</v>
      </c>
      <c r="U206" s="68">
        <f t="shared" si="75"/>
        <v>0</v>
      </c>
      <c r="V206" s="66">
        <v>0</v>
      </c>
      <c r="W206" s="77">
        <v>262700981</v>
      </c>
      <c r="X206" s="68">
        <f t="shared" si="76"/>
        <v>0</v>
      </c>
      <c r="Y206" s="66">
        <v>24248000</v>
      </c>
      <c r="Z206" s="77">
        <v>26998000</v>
      </c>
      <c r="AA206" s="68">
        <f t="shared" si="77"/>
        <v>0.8981406030076302</v>
      </c>
      <c r="AB206" s="66">
        <v>25000000</v>
      </c>
      <c r="AC206" s="77">
        <v>40983266</v>
      </c>
      <c r="AD206" s="68">
        <f t="shared" si="78"/>
        <v>0.6100050688981206</v>
      </c>
      <c r="AE206" s="66">
        <v>7800000</v>
      </c>
      <c r="AF206" s="77">
        <v>94719282</v>
      </c>
      <c r="AG206" s="68">
        <f t="shared" si="79"/>
        <v>0.08234859719481404</v>
      </c>
    </row>
    <row r="207" spans="1:33" s="10" customFormat="1" ht="12.75" customHeight="1">
      <c r="A207" s="17"/>
      <c r="B207" s="18" t="s">
        <v>451</v>
      </c>
      <c r="C207" s="51" t="s">
        <v>452</v>
      </c>
      <c r="D207" s="66">
        <v>235634028</v>
      </c>
      <c r="E207" s="77">
        <v>448101028</v>
      </c>
      <c r="F207" s="103">
        <f t="shared" si="70"/>
        <v>0.5258502285783643</v>
      </c>
      <c r="G207" s="66">
        <v>100442897</v>
      </c>
      <c r="H207" s="77">
        <v>376771565</v>
      </c>
      <c r="I207" s="68">
        <f t="shared" si="71"/>
        <v>0.2665883159202845</v>
      </c>
      <c r="J207" s="66">
        <v>100442897</v>
      </c>
      <c r="K207" s="77">
        <v>341771565</v>
      </c>
      <c r="L207" s="68">
        <f t="shared" si="72"/>
        <v>0.2938889810800966</v>
      </c>
      <c r="M207" s="66">
        <v>100442897</v>
      </c>
      <c r="N207" s="77">
        <v>235634028</v>
      </c>
      <c r="O207" s="68">
        <f t="shared" si="73"/>
        <v>0.42626651953681327</v>
      </c>
      <c r="P207" s="66">
        <v>17550000</v>
      </c>
      <c r="Q207" s="77">
        <v>144620000</v>
      </c>
      <c r="R207" s="68">
        <f t="shared" si="74"/>
        <v>0.12135251002627576</v>
      </c>
      <c r="S207" s="66">
        <v>15000000</v>
      </c>
      <c r="T207" s="77">
        <v>144620000</v>
      </c>
      <c r="U207" s="68">
        <f t="shared" si="75"/>
        <v>0.10372009403955193</v>
      </c>
      <c r="V207" s="66">
        <v>15000000</v>
      </c>
      <c r="W207" s="77">
        <v>701929000</v>
      </c>
      <c r="X207" s="68">
        <f t="shared" si="76"/>
        <v>0.021369682688704983</v>
      </c>
      <c r="Y207" s="66">
        <v>92100000</v>
      </c>
      <c r="Z207" s="77">
        <v>144620000</v>
      </c>
      <c r="AA207" s="68">
        <f t="shared" si="77"/>
        <v>0.6368413774028489</v>
      </c>
      <c r="AB207" s="66">
        <v>32901000</v>
      </c>
      <c r="AC207" s="77">
        <v>56295298</v>
      </c>
      <c r="AD207" s="68">
        <f t="shared" si="78"/>
        <v>0.584436021637189</v>
      </c>
      <c r="AE207" s="66">
        <v>18000000</v>
      </c>
      <c r="AF207" s="77">
        <v>376771565</v>
      </c>
      <c r="AG207" s="68">
        <f t="shared" si="79"/>
        <v>0.04777430589805789</v>
      </c>
    </row>
    <row r="208" spans="1:33" s="10" customFormat="1" ht="12.75" customHeight="1">
      <c r="A208" s="17"/>
      <c r="B208" s="18" t="s">
        <v>453</v>
      </c>
      <c r="C208" s="51" t="s">
        <v>454</v>
      </c>
      <c r="D208" s="66">
        <v>25328000</v>
      </c>
      <c r="E208" s="77">
        <v>83099001</v>
      </c>
      <c r="F208" s="103">
        <f t="shared" si="70"/>
        <v>0.3047930744678868</v>
      </c>
      <c r="G208" s="66">
        <v>23096378</v>
      </c>
      <c r="H208" s="77">
        <v>60181001</v>
      </c>
      <c r="I208" s="68">
        <f t="shared" si="71"/>
        <v>0.38378188491746756</v>
      </c>
      <c r="J208" s="66">
        <v>23096378</v>
      </c>
      <c r="K208" s="77">
        <v>60181001</v>
      </c>
      <c r="L208" s="68">
        <f t="shared" si="72"/>
        <v>0.38378188491746756</v>
      </c>
      <c r="M208" s="66">
        <v>23096378</v>
      </c>
      <c r="N208" s="77">
        <v>25328000</v>
      </c>
      <c r="O208" s="68">
        <f t="shared" si="73"/>
        <v>0.9118911086544536</v>
      </c>
      <c r="P208" s="66">
        <v>0</v>
      </c>
      <c r="Q208" s="77">
        <v>22918000</v>
      </c>
      <c r="R208" s="68">
        <f t="shared" si="74"/>
        <v>0</v>
      </c>
      <c r="S208" s="66">
        <v>0</v>
      </c>
      <c r="T208" s="77">
        <v>22918000</v>
      </c>
      <c r="U208" s="68">
        <f t="shared" si="75"/>
        <v>0</v>
      </c>
      <c r="V208" s="66">
        <v>0</v>
      </c>
      <c r="W208" s="77">
        <v>138955757</v>
      </c>
      <c r="X208" s="68">
        <f t="shared" si="76"/>
        <v>0</v>
      </c>
      <c r="Y208" s="66">
        <v>17173000</v>
      </c>
      <c r="Z208" s="77">
        <v>22918000</v>
      </c>
      <c r="AA208" s="68">
        <f t="shared" si="77"/>
        <v>0.7493236757134131</v>
      </c>
      <c r="AB208" s="66">
        <v>526729</v>
      </c>
      <c r="AC208" s="77">
        <v>0</v>
      </c>
      <c r="AD208" s="68">
        <f t="shared" si="78"/>
        <v>0</v>
      </c>
      <c r="AE208" s="66">
        <v>488987</v>
      </c>
      <c r="AF208" s="77">
        <v>60181001</v>
      </c>
      <c r="AG208" s="68">
        <f t="shared" si="79"/>
        <v>0.008125271960830295</v>
      </c>
    </row>
    <row r="209" spans="1:33" s="10" customFormat="1" ht="12.75" customHeight="1">
      <c r="A209" s="17"/>
      <c r="B209" s="18" t="s">
        <v>455</v>
      </c>
      <c r="C209" s="51" t="s">
        <v>456</v>
      </c>
      <c r="D209" s="66">
        <v>114547742</v>
      </c>
      <c r="E209" s="77">
        <v>174099742</v>
      </c>
      <c r="F209" s="103">
        <f t="shared" si="70"/>
        <v>0.6579432036148566</v>
      </c>
      <c r="G209" s="66">
        <v>52435548</v>
      </c>
      <c r="H209" s="77">
        <v>119265160</v>
      </c>
      <c r="I209" s="68">
        <f t="shared" si="71"/>
        <v>0.4396552019047306</v>
      </c>
      <c r="J209" s="66">
        <v>52435548</v>
      </c>
      <c r="K209" s="77">
        <v>96729731</v>
      </c>
      <c r="L209" s="68">
        <f t="shared" si="72"/>
        <v>0.5420830540715553</v>
      </c>
      <c r="M209" s="66">
        <v>52435548</v>
      </c>
      <c r="N209" s="77">
        <v>114547742</v>
      </c>
      <c r="O209" s="68">
        <f t="shared" si="73"/>
        <v>0.4577615157180488</v>
      </c>
      <c r="P209" s="66">
        <v>0</v>
      </c>
      <c r="Q209" s="77">
        <v>54831000</v>
      </c>
      <c r="R209" s="68">
        <f t="shared" si="74"/>
        <v>0</v>
      </c>
      <c r="S209" s="66">
        <v>0</v>
      </c>
      <c r="T209" s="77">
        <v>54831000</v>
      </c>
      <c r="U209" s="68">
        <f t="shared" si="75"/>
        <v>0</v>
      </c>
      <c r="V209" s="66">
        <v>0</v>
      </c>
      <c r="W209" s="77">
        <v>164692067</v>
      </c>
      <c r="X209" s="68">
        <f t="shared" si="76"/>
        <v>0</v>
      </c>
      <c r="Y209" s="66">
        <v>39863000</v>
      </c>
      <c r="Z209" s="77">
        <v>54831000</v>
      </c>
      <c r="AA209" s="68">
        <f t="shared" si="77"/>
        <v>0.7270157392715799</v>
      </c>
      <c r="AB209" s="66">
        <v>19897971</v>
      </c>
      <c r="AC209" s="77">
        <v>42161948</v>
      </c>
      <c r="AD209" s="68">
        <f t="shared" si="78"/>
        <v>0.4719414529897907</v>
      </c>
      <c r="AE209" s="66">
        <v>2500000</v>
      </c>
      <c r="AF209" s="77">
        <v>119265160</v>
      </c>
      <c r="AG209" s="68">
        <f t="shared" si="79"/>
        <v>0.02096169577100303</v>
      </c>
    </row>
    <row r="210" spans="1:33" s="10" customFormat="1" ht="12.75" customHeight="1">
      <c r="A210" s="17"/>
      <c r="B210" s="18" t="s">
        <v>457</v>
      </c>
      <c r="C210" s="51" t="s">
        <v>458</v>
      </c>
      <c r="D210" s="66">
        <v>303065000</v>
      </c>
      <c r="E210" s="77">
        <v>417256000</v>
      </c>
      <c r="F210" s="103">
        <f t="shared" si="70"/>
        <v>0.7263286807139981</v>
      </c>
      <c r="G210" s="66">
        <v>170253000</v>
      </c>
      <c r="H210" s="77">
        <v>392067458</v>
      </c>
      <c r="I210" s="68">
        <f t="shared" si="71"/>
        <v>0.43424414989320537</v>
      </c>
      <c r="J210" s="66">
        <v>170253000</v>
      </c>
      <c r="K210" s="77">
        <v>347049458</v>
      </c>
      <c r="L210" s="68">
        <f t="shared" si="72"/>
        <v>0.4905727298384082</v>
      </c>
      <c r="M210" s="66">
        <v>170253000</v>
      </c>
      <c r="N210" s="77">
        <v>303065000</v>
      </c>
      <c r="O210" s="68">
        <f t="shared" si="73"/>
        <v>0.5617705772689027</v>
      </c>
      <c r="P210" s="66">
        <v>25236000</v>
      </c>
      <c r="Q210" s="77">
        <v>64617000</v>
      </c>
      <c r="R210" s="68">
        <f t="shared" si="74"/>
        <v>0.3905473791726635</v>
      </c>
      <c r="S210" s="66">
        <v>23186000</v>
      </c>
      <c r="T210" s="77">
        <v>64617000</v>
      </c>
      <c r="U210" s="68">
        <f t="shared" si="75"/>
        <v>0.3588219818314066</v>
      </c>
      <c r="V210" s="66">
        <v>23186000</v>
      </c>
      <c r="W210" s="77">
        <v>135000000</v>
      </c>
      <c r="X210" s="68">
        <f t="shared" si="76"/>
        <v>0.17174814814814815</v>
      </c>
      <c r="Y210" s="66">
        <v>20631000</v>
      </c>
      <c r="Z210" s="77">
        <v>64617000</v>
      </c>
      <c r="AA210" s="68">
        <f t="shared" si="77"/>
        <v>0.31928130368169366</v>
      </c>
      <c r="AB210" s="66">
        <v>390840000</v>
      </c>
      <c r="AC210" s="77">
        <v>94573130</v>
      </c>
      <c r="AD210" s="68">
        <f t="shared" si="78"/>
        <v>4.132674894021166</v>
      </c>
      <c r="AE210" s="66">
        <v>12000000</v>
      </c>
      <c r="AF210" s="77">
        <v>392067458</v>
      </c>
      <c r="AG210" s="68">
        <f t="shared" si="79"/>
        <v>0.03060697784308332</v>
      </c>
    </row>
    <row r="211" spans="1:33" s="10" customFormat="1" ht="12.75" customHeight="1">
      <c r="A211" s="17"/>
      <c r="B211" s="18" t="s">
        <v>459</v>
      </c>
      <c r="C211" s="51" t="s">
        <v>460</v>
      </c>
      <c r="D211" s="66">
        <v>237723000</v>
      </c>
      <c r="E211" s="77">
        <v>320435000</v>
      </c>
      <c r="F211" s="103">
        <f t="shared" si="70"/>
        <v>0.7418758874654766</v>
      </c>
      <c r="G211" s="66">
        <v>101880000</v>
      </c>
      <c r="H211" s="77">
        <v>289842000</v>
      </c>
      <c r="I211" s="68">
        <f t="shared" si="71"/>
        <v>0.3515018527335583</v>
      </c>
      <c r="J211" s="66">
        <v>101880000</v>
      </c>
      <c r="K211" s="77">
        <v>218842000</v>
      </c>
      <c r="L211" s="68">
        <f t="shared" si="72"/>
        <v>0.4655413494667386</v>
      </c>
      <c r="M211" s="66">
        <v>101880000</v>
      </c>
      <c r="N211" s="77">
        <v>237723000</v>
      </c>
      <c r="O211" s="68">
        <f t="shared" si="73"/>
        <v>0.4285660201158491</v>
      </c>
      <c r="P211" s="66">
        <v>27406000</v>
      </c>
      <c r="Q211" s="77">
        <v>65669000</v>
      </c>
      <c r="R211" s="68">
        <f t="shared" si="74"/>
        <v>0.4173354246295817</v>
      </c>
      <c r="S211" s="66">
        <v>20000000</v>
      </c>
      <c r="T211" s="77">
        <v>65669000</v>
      </c>
      <c r="U211" s="68">
        <f t="shared" si="75"/>
        <v>0.30455770607135785</v>
      </c>
      <c r="V211" s="66">
        <v>20000000</v>
      </c>
      <c r="W211" s="77">
        <v>0</v>
      </c>
      <c r="X211" s="68">
        <f t="shared" si="76"/>
        <v>0</v>
      </c>
      <c r="Y211" s="66">
        <v>50280000</v>
      </c>
      <c r="Z211" s="77">
        <v>65669000</v>
      </c>
      <c r="AA211" s="68">
        <f t="shared" si="77"/>
        <v>0.7656580730633937</v>
      </c>
      <c r="AB211" s="66">
        <v>0</v>
      </c>
      <c r="AC211" s="77">
        <v>155150000</v>
      </c>
      <c r="AD211" s="68">
        <f t="shared" si="78"/>
        <v>0</v>
      </c>
      <c r="AE211" s="66">
        <v>0</v>
      </c>
      <c r="AF211" s="77">
        <v>289842000</v>
      </c>
      <c r="AG211" s="68">
        <f t="shared" si="79"/>
        <v>0</v>
      </c>
    </row>
    <row r="212" spans="1:33" s="10" customFormat="1" ht="12.75" customHeight="1">
      <c r="A212" s="17"/>
      <c r="B212" s="18" t="s">
        <v>461</v>
      </c>
      <c r="C212" s="51" t="s">
        <v>462</v>
      </c>
      <c r="D212" s="66">
        <v>93602000</v>
      </c>
      <c r="E212" s="77">
        <v>191144000</v>
      </c>
      <c r="F212" s="103">
        <f t="shared" si="70"/>
        <v>0.4896936341187796</v>
      </c>
      <c r="G212" s="66">
        <v>63956000</v>
      </c>
      <c r="H212" s="77">
        <v>168554218</v>
      </c>
      <c r="I212" s="68">
        <f t="shared" si="71"/>
        <v>0.37943873940906064</v>
      </c>
      <c r="J212" s="66">
        <v>63956000</v>
      </c>
      <c r="K212" s="77">
        <v>143380218</v>
      </c>
      <c r="L212" s="68">
        <f t="shared" si="72"/>
        <v>0.44605874431018094</v>
      </c>
      <c r="M212" s="66">
        <v>63956000</v>
      </c>
      <c r="N212" s="77">
        <v>93602000</v>
      </c>
      <c r="O212" s="68">
        <f t="shared" si="73"/>
        <v>0.6832759983761031</v>
      </c>
      <c r="P212" s="66">
        <v>0</v>
      </c>
      <c r="Q212" s="77">
        <v>44058000</v>
      </c>
      <c r="R212" s="68">
        <f t="shared" si="74"/>
        <v>0</v>
      </c>
      <c r="S212" s="66">
        <v>0</v>
      </c>
      <c r="T212" s="77">
        <v>44058000</v>
      </c>
      <c r="U212" s="68">
        <f t="shared" si="75"/>
        <v>0</v>
      </c>
      <c r="V212" s="66">
        <v>0</v>
      </c>
      <c r="W212" s="77">
        <v>177267000</v>
      </c>
      <c r="X212" s="68">
        <f t="shared" si="76"/>
        <v>0</v>
      </c>
      <c r="Y212" s="66">
        <v>35108000</v>
      </c>
      <c r="Z212" s="77">
        <v>44058000</v>
      </c>
      <c r="AA212" s="68">
        <f t="shared" si="77"/>
        <v>0.79685868627718</v>
      </c>
      <c r="AB212" s="66">
        <v>18016000</v>
      </c>
      <c r="AC212" s="77">
        <v>54671000</v>
      </c>
      <c r="AD212" s="68">
        <f t="shared" si="78"/>
        <v>0.3295348539445044</v>
      </c>
      <c r="AE212" s="66">
        <v>22146000</v>
      </c>
      <c r="AF212" s="77">
        <v>168554218</v>
      </c>
      <c r="AG212" s="68">
        <f t="shared" si="79"/>
        <v>0.1313879905396375</v>
      </c>
    </row>
    <row r="213" spans="1:33" s="10" customFormat="1" ht="12.75" customHeight="1">
      <c r="A213" s="17"/>
      <c r="B213" s="18" t="s">
        <v>463</v>
      </c>
      <c r="C213" s="51" t="s">
        <v>464</v>
      </c>
      <c r="D213" s="66">
        <v>215033701</v>
      </c>
      <c r="E213" s="77">
        <v>246902701</v>
      </c>
      <c r="F213" s="103">
        <f t="shared" si="70"/>
        <v>0.8709248628268348</v>
      </c>
      <c r="G213" s="66">
        <v>87585201</v>
      </c>
      <c r="H213" s="77">
        <v>209430030</v>
      </c>
      <c r="I213" s="68">
        <f t="shared" si="71"/>
        <v>0.418207460506022</v>
      </c>
      <c r="J213" s="66">
        <v>87585201</v>
      </c>
      <c r="K213" s="77">
        <v>166630030</v>
      </c>
      <c r="L213" s="68">
        <f t="shared" si="72"/>
        <v>0.525626749272025</v>
      </c>
      <c r="M213" s="66">
        <v>87585201</v>
      </c>
      <c r="N213" s="77">
        <v>215033701</v>
      </c>
      <c r="O213" s="68">
        <f t="shared" si="73"/>
        <v>0.40730918266620914</v>
      </c>
      <c r="P213" s="66">
        <v>31099690</v>
      </c>
      <c r="Q213" s="77">
        <v>47272323</v>
      </c>
      <c r="R213" s="68">
        <f t="shared" si="74"/>
        <v>0.6578836838629657</v>
      </c>
      <c r="S213" s="66">
        <v>0</v>
      </c>
      <c r="T213" s="77">
        <v>47272323</v>
      </c>
      <c r="U213" s="68">
        <f t="shared" si="75"/>
        <v>0</v>
      </c>
      <c r="V213" s="66">
        <v>0</v>
      </c>
      <c r="W213" s="77">
        <v>195240300</v>
      </c>
      <c r="X213" s="68">
        <f t="shared" si="76"/>
        <v>0</v>
      </c>
      <c r="Y213" s="66">
        <v>34985796</v>
      </c>
      <c r="Z213" s="77">
        <v>47272323</v>
      </c>
      <c r="AA213" s="68">
        <f t="shared" si="77"/>
        <v>0.7400904753506613</v>
      </c>
      <c r="AB213" s="66">
        <v>39182681</v>
      </c>
      <c r="AC213" s="77">
        <v>134270755</v>
      </c>
      <c r="AD213" s="68">
        <f t="shared" si="78"/>
        <v>0.2918184306031496</v>
      </c>
      <c r="AE213" s="66">
        <v>104460086</v>
      </c>
      <c r="AF213" s="77">
        <v>209430030</v>
      </c>
      <c r="AG213" s="68">
        <f t="shared" si="79"/>
        <v>0.49878274858672367</v>
      </c>
    </row>
    <row r="214" spans="1:33" s="10" customFormat="1" ht="12.75" customHeight="1">
      <c r="A214" s="17"/>
      <c r="B214" s="18" t="s">
        <v>465</v>
      </c>
      <c r="C214" s="51" t="s">
        <v>466</v>
      </c>
      <c r="D214" s="66">
        <v>59434000</v>
      </c>
      <c r="E214" s="77">
        <v>109766000</v>
      </c>
      <c r="F214" s="103">
        <f t="shared" si="70"/>
        <v>0.5414609259697902</v>
      </c>
      <c r="G214" s="66">
        <v>29922000</v>
      </c>
      <c r="H214" s="77">
        <v>91407041</v>
      </c>
      <c r="I214" s="68">
        <f t="shared" si="71"/>
        <v>0.3273489621001953</v>
      </c>
      <c r="J214" s="66">
        <v>29922000</v>
      </c>
      <c r="K214" s="77">
        <v>70105041</v>
      </c>
      <c r="L214" s="68">
        <f t="shared" si="72"/>
        <v>0.42681666786272904</v>
      </c>
      <c r="M214" s="66">
        <v>29922000</v>
      </c>
      <c r="N214" s="77">
        <v>59434000</v>
      </c>
      <c r="O214" s="68">
        <f t="shared" si="73"/>
        <v>0.5034492041592354</v>
      </c>
      <c r="P214" s="66">
        <v>0</v>
      </c>
      <c r="Q214" s="77">
        <v>0</v>
      </c>
      <c r="R214" s="68">
        <f t="shared" si="74"/>
        <v>0</v>
      </c>
      <c r="S214" s="66">
        <v>0</v>
      </c>
      <c r="T214" s="77">
        <v>0</v>
      </c>
      <c r="U214" s="68">
        <f t="shared" si="75"/>
        <v>0</v>
      </c>
      <c r="V214" s="66">
        <v>0</v>
      </c>
      <c r="W214" s="77">
        <v>450000</v>
      </c>
      <c r="X214" s="68">
        <f t="shared" si="76"/>
        <v>0</v>
      </c>
      <c r="Y214" s="66">
        <v>0</v>
      </c>
      <c r="Z214" s="77">
        <v>0</v>
      </c>
      <c r="AA214" s="68">
        <f t="shared" si="77"/>
        <v>0</v>
      </c>
      <c r="AB214" s="66">
        <v>0</v>
      </c>
      <c r="AC214" s="77">
        <v>42945000</v>
      </c>
      <c r="AD214" s="68">
        <f t="shared" si="78"/>
        <v>0</v>
      </c>
      <c r="AE214" s="66">
        <v>14042000</v>
      </c>
      <c r="AF214" s="77">
        <v>91407041</v>
      </c>
      <c r="AG214" s="68">
        <f t="shared" si="79"/>
        <v>0.1536205509595262</v>
      </c>
    </row>
    <row r="215" spans="1:33" s="10" customFormat="1" ht="12.75" customHeight="1">
      <c r="A215" s="17"/>
      <c r="B215" s="18" t="s">
        <v>467</v>
      </c>
      <c r="C215" s="51" t="s">
        <v>468</v>
      </c>
      <c r="D215" s="66">
        <v>76605999</v>
      </c>
      <c r="E215" s="77">
        <v>171243999</v>
      </c>
      <c r="F215" s="103">
        <f t="shared" si="70"/>
        <v>0.44734997691802325</v>
      </c>
      <c r="G215" s="66">
        <v>46408000</v>
      </c>
      <c r="H215" s="77">
        <v>104045815</v>
      </c>
      <c r="I215" s="68">
        <f t="shared" si="71"/>
        <v>0.44603427826482017</v>
      </c>
      <c r="J215" s="66">
        <v>46408000</v>
      </c>
      <c r="K215" s="77">
        <v>101063000</v>
      </c>
      <c r="L215" s="68">
        <f t="shared" si="72"/>
        <v>0.4591987176315763</v>
      </c>
      <c r="M215" s="66">
        <v>46408000</v>
      </c>
      <c r="N215" s="77">
        <v>76605999</v>
      </c>
      <c r="O215" s="68">
        <f t="shared" si="73"/>
        <v>0.6058011200924356</v>
      </c>
      <c r="P215" s="66">
        <v>19995000</v>
      </c>
      <c r="Q215" s="77">
        <v>73621257</v>
      </c>
      <c r="R215" s="68">
        <f t="shared" si="74"/>
        <v>0.2715927547936325</v>
      </c>
      <c r="S215" s="66">
        <v>0</v>
      </c>
      <c r="T215" s="77">
        <v>73621257</v>
      </c>
      <c r="U215" s="68">
        <f t="shared" si="75"/>
        <v>0</v>
      </c>
      <c r="V215" s="66">
        <v>0</v>
      </c>
      <c r="W215" s="77">
        <v>110000000</v>
      </c>
      <c r="X215" s="68">
        <f t="shared" si="76"/>
        <v>0</v>
      </c>
      <c r="Y215" s="66">
        <v>53626257</v>
      </c>
      <c r="Z215" s="77">
        <v>73621257</v>
      </c>
      <c r="AA215" s="68">
        <f t="shared" si="77"/>
        <v>0.7284072452063675</v>
      </c>
      <c r="AB215" s="66">
        <v>11980000</v>
      </c>
      <c r="AC215" s="77">
        <v>5806000</v>
      </c>
      <c r="AD215" s="68">
        <f t="shared" si="78"/>
        <v>2.06338270754392</v>
      </c>
      <c r="AE215" s="66">
        <v>9054000</v>
      </c>
      <c r="AF215" s="77">
        <v>104045815</v>
      </c>
      <c r="AG215" s="68">
        <f t="shared" si="79"/>
        <v>0.08701935777042065</v>
      </c>
    </row>
    <row r="216" spans="1:33" s="10" customFormat="1" ht="12.75" customHeight="1">
      <c r="A216" s="17"/>
      <c r="B216" s="18" t="s">
        <v>469</v>
      </c>
      <c r="C216" s="51" t="s">
        <v>470</v>
      </c>
      <c r="D216" s="66">
        <v>159092000</v>
      </c>
      <c r="E216" s="77">
        <v>191241000</v>
      </c>
      <c r="F216" s="103">
        <f t="shared" si="70"/>
        <v>0.8318927426650143</v>
      </c>
      <c r="G216" s="66">
        <v>44611004</v>
      </c>
      <c r="H216" s="77">
        <v>191088533</v>
      </c>
      <c r="I216" s="68">
        <f t="shared" si="71"/>
        <v>0.23345725303150452</v>
      </c>
      <c r="J216" s="66">
        <v>44611004</v>
      </c>
      <c r="K216" s="77">
        <v>152972533</v>
      </c>
      <c r="L216" s="68">
        <f t="shared" si="72"/>
        <v>0.29162754335773466</v>
      </c>
      <c r="M216" s="66">
        <v>44611004</v>
      </c>
      <c r="N216" s="77">
        <v>159092000</v>
      </c>
      <c r="O216" s="68">
        <f t="shared" si="73"/>
        <v>0.2804101023307269</v>
      </c>
      <c r="P216" s="66">
        <v>9925000</v>
      </c>
      <c r="Q216" s="77">
        <v>35136050</v>
      </c>
      <c r="R216" s="68">
        <f t="shared" si="74"/>
        <v>0.28247341405764165</v>
      </c>
      <c r="S216" s="66">
        <v>0</v>
      </c>
      <c r="T216" s="77">
        <v>35136050</v>
      </c>
      <c r="U216" s="68">
        <f t="shared" si="75"/>
        <v>0</v>
      </c>
      <c r="V216" s="66">
        <v>0</v>
      </c>
      <c r="W216" s="77">
        <v>75772000</v>
      </c>
      <c r="X216" s="68">
        <f t="shared" si="76"/>
        <v>0</v>
      </c>
      <c r="Y216" s="66">
        <v>12520050</v>
      </c>
      <c r="Z216" s="77">
        <v>35136050</v>
      </c>
      <c r="AA216" s="68">
        <f t="shared" si="77"/>
        <v>0.3563306063145971</v>
      </c>
      <c r="AB216" s="66">
        <v>114500000</v>
      </c>
      <c r="AC216" s="77">
        <v>96019000</v>
      </c>
      <c r="AD216" s="68">
        <f t="shared" si="78"/>
        <v>1.1924723231860361</v>
      </c>
      <c r="AE216" s="66">
        <v>105000000</v>
      </c>
      <c r="AF216" s="77">
        <v>191088533</v>
      </c>
      <c r="AG216" s="68">
        <f t="shared" si="79"/>
        <v>0.5494835213372014</v>
      </c>
    </row>
    <row r="217" spans="1:33" s="10" customFormat="1" ht="12.75" customHeight="1">
      <c r="A217" s="17"/>
      <c r="B217" s="18" t="s">
        <v>471</v>
      </c>
      <c r="C217" s="51" t="s">
        <v>472</v>
      </c>
      <c r="D217" s="66">
        <v>0</v>
      </c>
      <c r="E217" s="77">
        <v>0</v>
      </c>
      <c r="F217" s="103">
        <f t="shared" si="70"/>
        <v>0</v>
      </c>
      <c r="G217" s="66">
        <v>0</v>
      </c>
      <c r="H217" s="77">
        <v>0</v>
      </c>
      <c r="I217" s="68">
        <f t="shared" si="71"/>
        <v>0</v>
      </c>
      <c r="J217" s="66">
        <v>0</v>
      </c>
      <c r="K217" s="77">
        <v>0</v>
      </c>
      <c r="L217" s="68">
        <f t="shared" si="72"/>
        <v>0</v>
      </c>
      <c r="M217" s="66">
        <v>0</v>
      </c>
      <c r="N217" s="77">
        <v>0</v>
      </c>
      <c r="O217" s="68">
        <f t="shared" si="73"/>
        <v>0</v>
      </c>
      <c r="P217" s="66">
        <v>0</v>
      </c>
      <c r="Q217" s="77">
        <v>0</v>
      </c>
      <c r="R217" s="68">
        <f t="shared" si="74"/>
        <v>0</v>
      </c>
      <c r="S217" s="66">
        <v>0</v>
      </c>
      <c r="T217" s="77">
        <v>0</v>
      </c>
      <c r="U217" s="68">
        <f t="shared" si="75"/>
        <v>0</v>
      </c>
      <c r="V217" s="66">
        <v>0</v>
      </c>
      <c r="W217" s="77">
        <v>0</v>
      </c>
      <c r="X217" s="68">
        <f t="shared" si="76"/>
        <v>0</v>
      </c>
      <c r="Y217" s="66">
        <v>0</v>
      </c>
      <c r="Z217" s="77">
        <v>0</v>
      </c>
      <c r="AA217" s="68">
        <f t="shared" si="77"/>
        <v>0</v>
      </c>
      <c r="AB217" s="66">
        <v>0</v>
      </c>
      <c r="AC217" s="77">
        <v>0</v>
      </c>
      <c r="AD217" s="68">
        <f t="shared" si="78"/>
        <v>0</v>
      </c>
      <c r="AE217" s="66">
        <v>0</v>
      </c>
      <c r="AF217" s="77">
        <v>0</v>
      </c>
      <c r="AG217" s="68">
        <f t="shared" si="79"/>
        <v>0</v>
      </c>
    </row>
    <row r="218" spans="1:33" s="10" customFormat="1" ht="12.75" customHeight="1">
      <c r="A218" s="17"/>
      <c r="B218" s="18" t="s">
        <v>473</v>
      </c>
      <c r="C218" s="51" t="s">
        <v>474</v>
      </c>
      <c r="D218" s="66">
        <v>93203500</v>
      </c>
      <c r="E218" s="77">
        <v>138482800</v>
      </c>
      <c r="F218" s="103">
        <f t="shared" si="70"/>
        <v>0.6730330409263822</v>
      </c>
      <c r="G218" s="66">
        <v>33152176</v>
      </c>
      <c r="H218" s="77">
        <v>112709146</v>
      </c>
      <c r="I218" s="68">
        <f t="shared" si="71"/>
        <v>0.29413918192583943</v>
      </c>
      <c r="J218" s="66">
        <v>33152176</v>
      </c>
      <c r="K218" s="77">
        <v>80607146</v>
      </c>
      <c r="L218" s="68">
        <f t="shared" si="72"/>
        <v>0.41128085591815894</v>
      </c>
      <c r="M218" s="66">
        <v>33152176</v>
      </c>
      <c r="N218" s="77">
        <v>93203500</v>
      </c>
      <c r="O218" s="68">
        <f t="shared" si="73"/>
        <v>0.35569668521031933</v>
      </c>
      <c r="P218" s="66">
        <v>222000</v>
      </c>
      <c r="Q218" s="77">
        <v>23154000</v>
      </c>
      <c r="R218" s="68">
        <f t="shared" si="74"/>
        <v>0.009587976159626846</v>
      </c>
      <c r="S218" s="66">
        <v>0</v>
      </c>
      <c r="T218" s="77">
        <v>23154000</v>
      </c>
      <c r="U218" s="68">
        <f t="shared" si="75"/>
        <v>0</v>
      </c>
      <c r="V218" s="66">
        <v>0</v>
      </c>
      <c r="W218" s="77">
        <v>122298092</v>
      </c>
      <c r="X218" s="68">
        <f t="shared" si="76"/>
        <v>0</v>
      </c>
      <c r="Y218" s="66">
        <v>23154000</v>
      </c>
      <c r="Z218" s="77">
        <v>23154000</v>
      </c>
      <c r="AA218" s="68">
        <f t="shared" si="77"/>
        <v>1</v>
      </c>
      <c r="AB218" s="66">
        <v>11263610</v>
      </c>
      <c r="AC218" s="77">
        <v>54904000</v>
      </c>
      <c r="AD218" s="68">
        <f t="shared" si="78"/>
        <v>0.20515099082034097</v>
      </c>
      <c r="AE218" s="66">
        <v>36670155</v>
      </c>
      <c r="AF218" s="77">
        <v>112709146</v>
      </c>
      <c r="AG218" s="68">
        <f t="shared" si="79"/>
        <v>0.3253520792358767</v>
      </c>
    </row>
    <row r="219" spans="1:33" s="10" customFormat="1" ht="12.75" customHeight="1">
      <c r="A219" s="17"/>
      <c r="B219" s="18" t="s">
        <v>93</v>
      </c>
      <c r="C219" s="51" t="s">
        <v>94</v>
      </c>
      <c r="D219" s="66">
        <v>798969015</v>
      </c>
      <c r="E219" s="77">
        <v>798969015</v>
      </c>
      <c r="F219" s="103">
        <f t="shared" si="70"/>
        <v>1</v>
      </c>
      <c r="G219" s="66">
        <v>244997982</v>
      </c>
      <c r="H219" s="77">
        <v>788795514</v>
      </c>
      <c r="I219" s="68">
        <f t="shared" si="71"/>
        <v>0.31059758537115617</v>
      </c>
      <c r="J219" s="66">
        <v>244997982</v>
      </c>
      <c r="K219" s="77">
        <v>516902047</v>
      </c>
      <c r="L219" s="68">
        <f t="shared" si="72"/>
        <v>0.4739737120832102</v>
      </c>
      <c r="M219" s="66">
        <v>244997982</v>
      </c>
      <c r="N219" s="77">
        <v>798969015</v>
      </c>
      <c r="O219" s="68">
        <f t="shared" si="73"/>
        <v>0.3066426574752714</v>
      </c>
      <c r="P219" s="66">
        <v>84765201</v>
      </c>
      <c r="Q219" s="77">
        <v>118956201</v>
      </c>
      <c r="R219" s="68">
        <f t="shared" si="74"/>
        <v>0.7125748829184617</v>
      </c>
      <c r="S219" s="66">
        <v>35951766</v>
      </c>
      <c r="T219" s="77">
        <v>118956201</v>
      </c>
      <c r="U219" s="68">
        <f t="shared" si="75"/>
        <v>0.30222691795613077</v>
      </c>
      <c r="V219" s="66">
        <v>35951766</v>
      </c>
      <c r="W219" s="77">
        <v>904426911</v>
      </c>
      <c r="X219" s="68">
        <f t="shared" si="76"/>
        <v>0.039750880433499176</v>
      </c>
      <c r="Y219" s="66">
        <v>90242766</v>
      </c>
      <c r="Z219" s="77">
        <v>118956201</v>
      </c>
      <c r="AA219" s="68">
        <f t="shared" si="77"/>
        <v>0.7586217888716873</v>
      </c>
      <c r="AB219" s="66">
        <v>177260000</v>
      </c>
      <c r="AC219" s="77">
        <v>574131041</v>
      </c>
      <c r="AD219" s="68">
        <f t="shared" si="78"/>
        <v>0.3087448462832721</v>
      </c>
      <c r="AE219" s="66">
        <v>42887785</v>
      </c>
      <c r="AF219" s="77">
        <v>788795514</v>
      </c>
      <c r="AG219" s="68">
        <f t="shared" si="79"/>
        <v>0.054371233404352244</v>
      </c>
    </row>
    <row r="220" spans="1:33" s="10" customFormat="1" ht="12.75" customHeight="1">
      <c r="A220" s="17"/>
      <c r="B220" s="18" t="s">
        <v>95</v>
      </c>
      <c r="C220" s="51" t="s">
        <v>96</v>
      </c>
      <c r="D220" s="66">
        <v>1632899064</v>
      </c>
      <c r="E220" s="77">
        <v>1939899064</v>
      </c>
      <c r="F220" s="103">
        <f t="shared" si="70"/>
        <v>0.8417443434572429</v>
      </c>
      <c r="G220" s="66">
        <v>380555000</v>
      </c>
      <c r="H220" s="77">
        <v>1831543921</v>
      </c>
      <c r="I220" s="68">
        <f t="shared" si="71"/>
        <v>0.2077782550757624</v>
      </c>
      <c r="J220" s="66">
        <v>380555000</v>
      </c>
      <c r="K220" s="77">
        <v>1335263404</v>
      </c>
      <c r="L220" s="68">
        <f t="shared" si="72"/>
        <v>0.28500369205056114</v>
      </c>
      <c r="M220" s="66">
        <v>380555000</v>
      </c>
      <c r="N220" s="77">
        <v>1632899064</v>
      </c>
      <c r="O220" s="68">
        <f t="shared" si="73"/>
        <v>0.23305482156856697</v>
      </c>
      <c r="P220" s="66">
        <v>97831400</v>
      </c>
      <c r="Q220" s="77">
        <v>206159400</v>
      </c>
      <c r="R220" s="68">
        <f t="shared" si="74"/>
        <v>0.47454251419047594</v>
      </c>
      <c r="S220" s="66">
        <v>0</v>
      </c>
      <c r="T220" s="77">
        <v>206159400</v>
      </c>
      <c r="U220" s="68">
        <f t="shared" si="75"/>
        <v>0</v>
      </c>
      <c r="V220" s="66">
        <v>0</v>
      </c>
      <c r="W220" s="77">
        <v>277942000</v>
      </c>
      <c r="X220" s="68">
        <f t="shared" si="76"/>
        <v>0</v>
      </c>
      <c r="Y220" s="66">
        <v>152578000</v>
      </c>
      <c r="Z220" s="77">
        <v>206159400</v>
      </c>
      <c r="AA220" s="68">
        <f t="shared" si="77"/>
        <v>0.7400972257389186</v>
      </c>
      <c r="AB220" s="66">
        <v>0</v>
      </c>
      <c r="AC220" s="77">
        <v>907466163</v>
      </c>
      <c r="AD220" s="68">
        <f t="shared" si="78"/>
        <v>0</v>
      </c>
      <c r="AE220" s="66">
        <v>509019000</v>
      </c>
      <c r="AF220" s="77">
        <v>1831543921</v>
      </c>
      <c r="AG220" s="68">
        <f t="shared" si="79"/>
        <v>0.2779179872039771</v>
      </c>
    </row>
    <row r="221" spans="1:33" s="10" customFormat="1" ht="12.75" customHeight="1">
      <c r="A221" s="17"/>
      <c r="B221" s="18" t="s">
        <v>475</v>
      </c>
      <c r="C221" s="51" t="s">
        <v>476</v>
      </c>
      <c r="D221" s="66">
        <v>139482176</v>
      </c>
      <c r="E221" s="77">
        <v>210561176</v>
      </c>
      <c r="F221" s="103">
        <f t="shared" si="70"/>
        <v>0.6624306467589258</v>
      </c>
      <c r="G221" s="66">
        <v>64269366</v>
      </c>
      <c r="H221" s="77">
        <v>247751858</v>
      </c>
      <c r="I221" s="68">
        <f t="shared" si="71"/>
        <v>0.2594102281162307</v>
      </c>
      <c r="J221" s="66">
        <v>64269366</v>
      </c>
      <c r="K221" s="77">
        <v>205828926</v>
      </c>
      <c r="L221" s="68">
        <f t="shared" si="72"/>
        <v>0.3122465206858243</v>
      </c>
      <c r="M221" s="66">
        <v>64269366</v>
      </c>
      <c r="N221" s="77">
        <v>139482176</v>
      </c>
      <c r="O221" s="68">
        <f t="shared" si="73"/>
        <v>0.4607711740889388</v>
      </c>
      <c r="P221" s="66">
        <v>3342800</v>
      </c>
      <c r="Q221" s="77">
        <v>50274800</v>
      </c>
      <c r="R221" s="68">
        <f t="shared" si="74"/>
        <v>0.066490567839156</v>
      </c>
      <c r="S221" s="66">
        <v>0</v>
      </c>
      <c r="T221" s="77">
        <v>50274800</v>
      </c>
      <c r="U221" s="68">
        <f t="shared" si="75"/>
        <v>0</v>
      </c>
      <c r="V221" s="66">
        <v>0</v>
      </c>
      <c r="W221" s="77">
        <v>0</v>
      </c>
      <c r="X221" s="68">
        <f t="shared" si="76"/>
        <v>0</v>
      </c>
      <c r="Y221" s="66">
        <v>41112000</v>
      </c>
      <c r="Z221" s="77">
        <v>50274800</v>
      </c>
      <c r="AA221" s="68">
        <f t="shared" si="77"/>
        <v>0.8177456697987858</v>
      </c>
      <c r="AB221" s="66">
        <v>72500000</v>
      </c>
      <c r="AC221" s="77">
        <v>90340664</v>
      </c>
      <c r="AD221" s="68">
        <f t="shared" si="78"/>
        <v>0.8025179004661732</v>
      </c>
      <c r="AE221" s="66">
        <v>40000000</v>
      </c>
      <c r="AF221" s="77">
        <v>247751858</v>
      </c>
      <c r="AG221" s="68">
        <f t="shared" si="79"/>
        <v>0.161451866891751</v>
      </c>
    </row>
    <row r="222" spans="1:33" s="10" customFormat="1" ht="12.75" customHeight="1">
      <c r="A222" s="17"/>
      <c r="B222" s="18" t="s">
        <v>477</v>
      </c>
      <c r="C222" s="51" t="s">
        <v>478</v>
      </c>
      <c r="D222" s="66">
        <v>157403471</v>
      </c>
      <c r="E222" s="77">
        <v>194576481</v>
      </c>
      <c r="F222" s="103">
        <f t="shared" si="70"/>
        <v>0.8089542486894908</v>
      </c>
      <c r="G222" s="66">
        <v>62328784</v>
      </c>
      <c r="H222" s="77">
        <v>169947530</v>
      </c>
      <c r="I222" s="68">
        <f t="shared" si="71"/>
        <v>0.36675310314895426</v>
      </c>
      <c r="J222" s="66">
        <v>62328784</v>
      </c>
      <c r="K222" s="77">
        <v>124197530</v>
      </c>
      <c r="L222" s="68">
        <f t="shared" si="72"/>
        <v>0.5018520416629864</v>
      </c>
      <c r="M222" s="66">
        <v>62328784</v>
      </c>
      <c r="N222" s="77">
        <v>157403471</v>
      </c>
      <c r="O222" s="68">
        <f t="shared" si="73"/>
        <v>0.395981000952641</v>
      </c>
      <c r="P222" s="66">
        <v>14152000</v>
      </c>
      <c r="Q222" s="77">
        <v>48835571</v>
      </c>
      <c r="R222" s="68">
        <f t="shared" si="74"/>
        <v>0.2897887689282879</v>
      </c>
      <c r="S222" s="66">
        <v>9038000</v>
      </c>
      <c r="T222" s="77">
        <v>48835571</v>
      </c>
      <c r="U222" s="68">
        <f t="shared" si="75"/>
        <v>0.18507001791788202</v>
      </c>
      <c r="V222" s="66">
        <v>9038000</v>
      </c>
      <c r="W222" s="77">
        <v>292522792</v>
      </c>
      <c r="X222" s="68">
        <f t="shared" si="76"/>
        <v>0.03089673778308529</v>
      </c>
      <c r="Y222" s="66">
        <v>40753571</v>
      </c>
      <c r="Z222" s="77">
        <v>48835571</v>
      </c>
      <c r="AA222" s="68">
        <f t="shared" si="77"/>
        <v>0.8345058768740515</v>
      </c>
      <c r="AB222" s="66">
        <v>15294731</v>
      </c>
      <c r="AC222" s="77">
        <v>85035700</v>
      </c>
      <c r="AD222" s="68">
        <f t="shared" si="78"/>
        <v>0.17986246952750434</v>
      </c>
      <c r="AE222" s="66">
        <v>17538000</v>
      </c>
      <c r="AF222" s="77">
        <v>169947530</v>
      </c>
      <c r="AG222" s="68">
        <f t="shared" si="79"/>
        <v>0.10319655719621226</v>
      </c>
    </row>
    <row r="223" spans="1:33" s="10" customFormat="1" ht="12.75" customHeight="1">
      <c r="A223" s="17"/>
      <c r="B223" s="18" t="s">
        <v>479</v>
      </c>
      <c r="C223" s="51" t="s">
        <v>480</v>
      </c>
      <c r="D223" s="66">
        <v>154951781</v>
      </c>
      <c r="E223" s="77">
        <v>181592765</v>
      </c>
      <c r="F223" s="103">
        <f t="shared" si="70"/>
        <v>0.8532927013914899</v>
      </c>
      <c r="G223" s="66">
        <v>52577128</v>
      </c>
      <c r="H223" s="77">
        <v>163577414</v>
      </c>
      <c r="I223" s="68">
        <f t="shared" si="71"/>
        <v>0.32142046211832154</v>
      </c>
      <c r="J223" s="66">
        <v>52577128</v>
      </c>
      <c r="K223" s="77">
        <v>125850876</v>
      </c>
      <c r="L223" s="68">
        <f t="shared" si="72"/>
        <v>0.41777323822521506</v>
      </c>
      <c r="M223" s="66">
        <v>52577128</v>
      </c>
      <c r="N223" s="77">
        <v>154951781</v>
      </c>
      <c r="O223" s="68">
        <f t="shared" si="73"/>
        <v>0.33931283435845117</v>
      </c>
      <c r="P223" s="66">
        <v>19932918</v>
      </c>
      <c r="Q223" s="77">
        <v>62797918</v>
      </c>
      <c r="R223" s="68">
        <f t="shared" si="74"/>
        <v>0.31741367603938714</v>
      </c>
      <c r="S223" s="66">
        <v>15000000</v>
      </c>
      <c r="T223" s="77">
        <v>62797918</v>
      </c>
      <c r="U223" s="68">
        <f t="shared" si="75"/>
        <v>0.2388614221254915</v>
      </c>
      <c r="V223" s="66">
        <v>15000000</v>
      </c>
      <c r="W223" s="77">
        <v>545904777</v>
      </c>
      <c r="X223" s="68">
        <f t="shared" si="76"/>
        <v>0.02747731954725137</v>
      </c>
      <c r="Y223" s="66">
        <v>45744000</v>
      </c>
      <c r="Z223" s="77">
        <v>62797918</v>
      </c>
      <c r="AA223" s="68">
        <f t="shared" si="77"/>
        <v>0.7284317929138988</v>
      </c>
      <c r="AB223" s="66">
        <v>22028923</v>
      </c>
      <c r="AC223" s="77">
        <v>56734107</v>
      </c>
      <c r="AD223" s="68">
        <f t="shared" si="78"/>
        <v>0.3882835945580319</v>
      </c>
      <c r="AE223" s="66">
        <v>3609726</v>
      </c>
      <c r="AF223" s="77">
        <v>163577414</v>
      </c>
      <c r="AG223" s="68">
        <f t="shared" si="79"/>
        <v>0.022067386393576315</v>
      </c>
    </row>
    <row r="224" spans="1:33" s="10" customFormat="1" ht="12.75" customHeight="1">
      <c r="A224" s="17"/>
      <c r="B224" s="18" t="s">
        <v>481</v>
      </c>
      <c r="C224" s="51" t="s">
        <v>482</v>
      </c>
      <c r="D224" s="66">
        <v>154964729</v>
      </c>
      <c r="E224" s="77">
        <v>185293407</v>
      </c>
      <c r="F224" s="103">
        <f t="shared" si="70"/>
        <v>0.8363207925687286</v>
      </c>
      <c r="G224" s="66">
        <v>65443049</v>
      </c>
      <c r="H224" s="77">
        <v>171868961</v>
      </c>
      <c r="I224" s="68">
        <f t="shared" si="71"/>
        <v>0.3807729366560842</v>
      </c>
      <c r="J224" s="66">
        <v>65443049</v>
      </c>
      <c r="K224" s="77">
        <v>136570961</v>
      </c>
      <c r="L224" s="68">
        <f t="shared" si="72"/>
        <v>0.47918714579448557</v>
      </c>
      <c r="M224" s="66">
        <v>65443049</v>
      </c>
      <c r="N224" s="77">
        <v>154964729</v>
      </c>
      <c r="O224" s="68">
        <f t="shared" si="73"/>
        <v>0.4223093178835553</v>
      </c>
      <c r="P224" s="66">
        <v>21720400</v>
      </c>
      <c r="Q224" s="77">
        <v>36265519</v>
      </c>
      <c r="R224" s="68">
        <f t="shared" si="74"/>
        <v>0.598927041413636</v>
      </c>
      <c r="S224" s="66">
        <v>4000000</v>
      </c>
      <c r="T224" s="77">
        <v>36265519</v>
      </c>
      <c r="U224" s="68">
        <f t="shared" si="75"/>
        <v>0.11029760803919558</v>
      </c>
      <c r="V224" s="66">
        <v>4000000</v>
      </c>
      <c r="W224" s="77">
        <v>234004000</v>
      </c>
      <c r="X224" s="68">
        <f t="shared" si="76"/>
        <v>0.017093724893591563</v>
      </c>
      <c r="Y224" s="66">
        <v>28600119</v>
      </c>
      <c r="Z224" s="77">
        <v>36265519</v>
      </c>
      <c r="AA224" s="68">
        <f t="shared" si="77"/>
        <v>0.7886311788340875</v>
      </c>
      <c r="AB224" s="66">
        <v>32925000</v>
      </c>
      <c r="AC224" s="77">
        <v>90883000</v>
      </c>
      <c r="AD224" s="68">
        <f t="shared" si="78"/>
        <v>0.3622789740655568</v>
      </c>
      <c r="AE224" s="66">
        <v>18007000</v>
      </c>
      <c r="AF224" s="77">
        <v>171868961</v>
      </c>
      <c r="AG224" s="68">
        <f t="shared" si="79"/>
        <v>0.10477168125779267</v>
      </c>
    </row>
    <row r="225" spans="1:33" s="10" customFormat="1" ht="12.75" customHeight="1">
      <c r="A225" s="17"/>
      <c r="B225" s="18" t="s">
        <v>483</v>
      </c>
      <c r="C225" s="51" t="s">
        <v>484</v>
      </c>
      <c r="D225" s="66">
        <v>549969689</v>
      </c>
      <c r="E225" s="77">
        <v>634637245</v>
      </c>
      <c r="F225" s="103">
        <f t="shared" si="70"/>
        <v>0.86658905277455</v>
      </c>
      <c r="G225" s="66">
        <v>173130791</v>
      </c>
      <c r="H225" s="77">
        <v>640355469</v>
      </c>
      <c r="I225" s="68">
        <f t="shared" si="71"/>
        <v>0.27036669378394895</v>
      </c>
      <c r="J225" s="66">
        <v>173130791</v>
      </c>
      <c r="K225" s="77">
        <v>463502469</v>
      </c>
      <c r="L225" s="68">
        <f t="shared" si="72"/>
        <v>0.3735272249434339</v>
      </c>
      <c r="M225" s="66">
        <v>173130791</v>
      </c>
      <c r="N225" s="77">
        <v>549969689</v>
      </c>
      <c r="O225" s="68">
        <f t="shared" si="73"/>
        <v>0.31480060531117743</v>
      </c>
      <c r="P225" s="66">
        <v>118591020</v>
      </c>
      <c r="Q225" s="77">
        <v>136571374</v>
      </c>
      <c r="R225" s="68">
        <f t="shared" si="74"/>
        <v>0.868344635677459</v>
      </c>
      <c r="S225" s="66">
        <v>15007328</v>
      </c>
      <c r="T225" s="77">
        <v>136571374</v>
      </c>
      <c r="U225" s="68">
        <f t="shared" si="75"/>
        <v>0.10988633679558646</v>
      </c>
      <c r="V225" s="66">
        <v>15007328</v>
      </c>
      <c r="W225" s="77">
        <v>0</v>
      </c>
      <c r="X225" s="68">
        <f t="shared" si="76"/>
        <v>0</v>
      </c>
      <c r="Y225" s="66">
        <v>75250628</v>
      </c>
      <c r="Z225" s="77">
        <v>136571374</v>
      </c>
      <c r="AA225" s="68">
        <f t="shared" si="77"/>
        <v>0.5509985423446059</v>
      </c>
      <c r="AB225" s="66">
        <v>0</v>
      </c>
      <c r="AC225" s="77">
        <v>365708681</v>
      </c>
      <c r="AD225" s="68">
        <f t="shared" si="78"/>
        <v>0</v>
      </c>
      <c r="AE225" s="66">
        <v>0</v>
      </c>
      <c r="AF225" s="77">
        <v>640355469</v>
      </c>
      <c r="AG225" s="68">
        <f t="shared" si="79"/>
        <v>0</v>
      </c>
    </row>
    <row r="226" spans="1:33" s="10" customFormat="1" ht="12.75" customHeight="1">
      <c r="A226" s="17"/>
      <c r="B226" s="18" t="s">
        <v>485</v>
      </c>
      <c r="C226" s="51" t="s">
        <v>486</v>
      </c>
      <c r="D226" s="66">
        <v>333510558</v>
      </c>
      <c r="E226" s="77">
        <v>371354225</v>
      </c>
      <c r="F226" s="103">
        <f t="shared" si="70"/>
        <v>0.8980928061340894</v>
      </c>
      <c r="G226" s="66">
        <v>111599257</v>
      </c>
      <c r="H226" s="77">
        <v>416987464</v>
      </c>
      <c r="I226" s="68">
        <f t="shared" si="71"/>
        <v>0.26763216315778743</v>
      </c>
      <c r="J226" s="66">
        <v>111599257</v>
      </c>
      <c r="K226" s="77">
        <v>289488482</v>
      </c>
      <c r="L226" s="68">
        <f t="shared" si="72"/>
        <v>0.3855049991246284</v>
      </c>
      <c r="M226" s="66">
        <v>111599257</v>
      </c>
      <c r="N226" s="77">
        <v>333510558</v>
      </c>
      <c r="O226" s="68">
        <f t="shared" si="73"/>
        <v>0.3346198623193212</v>
      </c>
      <c r="P226" s="66">
        <v>84224657</v>
      </c>
      <c r="Q226" s="77">
        <v>96348657</v>
      </c>
      <c r="R226" s="68">
        <f t="shared" si="74"/>
        <v>0.8741653451381268</v>
      </c>
      <c r="S226" s="66">
        <v>43483858</v>
      </c>
      <c r="T226" s="77">
        <v>96348657</v>
      </c>
      <c r="U226" s="68">
        <f t="shared" si="75"/>
        <v>0.45131773865825653</v>
      </c>
      <c r="V226" s="66">
        <v>43483858</v>
      </c>
      <c r="W226" s="77">
        <v>1536041219</v>
      </c>
      <c r="X226" s="68">
        <f t="shared" si="76"/>
        <v>0.028309043704119505</v>
      </c>
      <c r="Y226" s="66">
        <v>71923253</v>
      </c>
      <c r="Z226" s="77">
        <v>96348657</v>
      </c>
      <c r="AA226" s="68">
        <f t="shared" si="77"/>
        <v>0.7464894191519452</v>
      </c>
      <c r="AB226" s="66">
        <v>32289643</v>
      </c>
      <c r="AC226" s="77">
        <v>212258821</v>
      </c>
      <c r="AD226" s="68">
        <f t="shared" si="78"/>
        <v>0.15212391573587417</v>
      </c>
      <c r="AE226" s="66">
        <v>38828758</v>
      </c>
      <c r="AF226" s="77">
        <v>416987464</v>
      </c>
      <c r="AG226" s="68">
        <f t="shared" si="79"/>
        <v>0.09311732690362126</v>
      </c>
    </row>
    <row r="227" spans="1:33" s="10" customFormat="1" ht="12.75" customHeight="1">
      <c r="A227" s="17"/>
      <c r="B227" s="18" t="s">
        <v>487</v>
      </c>
      <c r="C227" s="51" t="s">
        <v>488</v>
      </c>
      <c r="D227" s="66">
        <v>298804245</v>
      </c>
      <c r="E227" s="77">
        <v>347535946</v>
      </c>
      <c r="F227" s="103">
        <f t="shared" si="70"/>
        <v>0.8597793938702387</v>
      </c>
      <c r="G227" s="66">
        <v>96698308</v>
      </c>
      <c r="H227" s="77">
        <v>287242033</v>
      </c>
      <c r="I227" s="68">
        <f t="shared" si="71"/>
        <v>0.33664400363020686</v>
      </c>
      <c r="J227" s="66">
        <v>96698308</v>
      </c>
      <c r="K227" s="77">
        <v>190926677</v>
      </c>
      <c r="L227" s="68">
        <f t="shared" si="72"/>
        <v>0.5064682920134833</v>
      </c>
      <c r="M227" s="66">
        <v>96698308</v>
      </c>
      <c r="N227" s="77">
        <v>298804245</v>
      </c>
      <c r="O227" s="68">
        <f t="shared" si="73"/>
        <v>0.32361758448244266</v>
      </c>
      <c r="P227" s="66">
        <v>14323003</v>
      </c>
      <c r="Q227" s="77">
        <v>67696534</v>
      </c>
      <c r="R227" s="68">
        <f t="shared" si="74"/>
        <v>0.21157660745231063</v>
      </c>
      <c r="S227" s="66">
        <v>0</v>
      </c>
      <c r="T227" s="77">
        <v>67696534</v>
      </c>
      <c r="U227" s="68">
        <f t="shared" si="75"/>
        <v>0</v>
      </c>
      <c r="V227" s="66">
        <v>0</v>
      </c>
      <c r="W227" s="77">
        <v>268090655</v>
      </c>
      <c r="X227" s="68">
        <f t="shared" si="76"/>
        <v>0</v>
      </c>
      <c r="Y227" s="66">
        <v>59527881</v>
      </c>
      <c r="Z227" s="77">
        <v>67696534</v>
      </c>
      <c r="AA227" s="68">
        <f t="shared" si="77"/>
        <v>0.8793342507018158</v>
      </c>
      <c r="AB227" s="66">
        <v>32236448</v>
      </c>
      <c r="AC227" s="77">
        <v>178484087</v>
      </c>
      <c r="AD227" s="68">
        <f t="shared" si="78"/>
        <v>0.18061244866047918</v>
      </c>
      <c r="AE227" s="66">
        <v>46569419</v>
      </c>
      <c r="AF227" s="77">
        <v>287242033</v>
      </c>
      <c r="AG227" s="68">
        <f t="shared" si="79"/>
        <v>0.1621260597330475</v>
      </c>
    </row>
    <row r="228" spans="1:33" s="10" customFormat="1" ht="12.75" customHeight="1">
      <c r="A228" s="17"/>
      <c r="B228" s="18" t="s">
        <v>97</v>
      </c>
      <c r="C228" s="51" t="s">
        <v>98</v>
      </c>
      <c r="D228" s="66">
        <v>1038698504</v>
      </c>
      <c r="E228" s="77">
        <v>1241379906</v>
      </c>
      <c r="F228" s="103">
        <f aca="true" t="shared" si="80" ref="F228:F246">IF($E228=0,0,($N228/$E228))</f>
        <v>0.8367289489540037</v>
      </c>
      <c r="G228" s="66">
        <v>343556300</v>
      </c>
      <c r="H228" s="77">
        <v>1236786666</v>
      </c>
      <c r="I228" s="68">
        <f aca="true" t="shared" si="81" ref="I228:I246">IF($AF228=0,0,($M228/$AF228))</f>
        <v>0.27778137446381557</v>
      </c>
      <c r="J228" s="66">
        <v>343556300</v>
      </c>
      <c r="K228" s="77">
        <v>828654935</v>
      </c>
      <c r="L228" s="68">
        <f aca="true" t="shared" si="82" ref="L228:L246">IF($K228=0,0,($M228/$K228))</f>
        <v>0.4145951293948427</v>
      </c>
      <c r="M228" s="66">
        <v>343556300</v>
      </c>
      <c r="N228" s="77">
        <v>1038698504</v>
      </c>
      <c r="O228" s="68">
        <f aca="true" t="shared" si="83" ref="O228:O246">IF($N228=0,0,($M228/$N228))</f>
        <v>0.330756517581352</v>
      </c>
      <c r="P228" s="66">
        <v>299651855</v>
      </c>
      <c r="Q228" s="77">
        <v>363022855</v>
      </c>
      <c r="R228" s="68">
        <f aca="true" t="shared" si="84" ref="R228:R246">IF($T228=0,0,($P228/$T228))</f>
        <v>0.8254352332720208</v>
      </c>
      <c r="S228" s="66">
        <v>144200000</v>
      </c>
      <c r="T228" s="77">
        <v>363022855</v>
      </c>
      <c r="U228" s="68">
        <f aca="true" t="shared" si="85" ref="U228:U246">IF($T228=0,0,($V228/$T228))</f>
        <v>0.39722016951246775</v>
      </c>
      <c r="V228" s="66">
        <v>144200000</v>
      </c>
      <c r="W228" s="77">
        <v>3499044198</v>
      </c>
      <c r="X228" s="68">
        <f aca="true" t="shared" si="86" ref="X228:X246">IF($W228=0,0,($V228/$W228))</f>
        <v>0.041211254228346844</v>
      </c>
      <c r="Y228" s="66">
        <v>267355120</v>
      </c>
      <c r="Z228" s="77">
        <v>363022855</v>
      </c>
      <c r="AA228" s="68">
        <f aca="true" t="shared" si="87" ref="AA228:AA246">IF($Z228=0,0,($Y228/$Z228))</f>
        <v>0.736469112943316</v>
      </c>
      <c r="AB228" s="66">
        <v>110733976</v>
      </c>
      <c r="AC228" s="77">
        <v>784345759</v>
      </c>
      <c r="AD228" s="68">
        <f aca="true" t="shared" si="88" ref="AD228:AD246">IF($AC228=0,0,($AB228/$AC228))</f>
        <v>0.14118005322191077</v>
      </c>
      <c r="AE228" s="66">
        <v>129263653</v>
      </c>
      <c r="AF228" s="77">
        <v>1236786666</v>
      </c>
      <c r="AG228" s="68">
        <f aca="true" t="shared" si="89" ref="AG228:AG246">IF($AF228=0,0,($AE228/$AF228))</f>
        <v>0.10451572332847256</v>
      </c>
    </row>
    <row r="229" spans="1:33" s="10" customFormat="1" ht="12.75" customHeight="1">
      <c r="A229" s="17"/>
      <c r="B229" s="18" t="s">
        <v>99</v>
      </c>
      <c r="C229" s="51" t="s">
        <v>100</v>
      </c>
      <c r="D229" s="66">
        <v>800446291</v>
      </c>
      <c r="E229" s="77">
        <v>856145820</v>
      </c>
      <c r="F229" s="103">
        <f t="shared" si="80"/>
        <v>0.9349415395148457</v>
      </c>
      <c r="G229" s="66">
        <v>231247004</v>
      </c>
      <c r="H229" s="77">
        <v>842801221</v>
      </c>
      <c r="I229" s="68">
        <f t="shared" si="81"/>
        <v>0.2743790566957425</v>
      </c>
      <c r="J229" s="66">
        <v>231247004</v>
      </c>
      <c r="K229" s="77">
        <v>623611859</v>
      </c>
      <c r="L229" s="68">
        <f t="shared" si="82"/>
        <v>0.37081880445766185</v>
      </c>
      <c r="M229" s="66">
        <v>231247004</v>
      </c>
      <c r="N229" s="77">
        <v>800446291</v>
      </c>
      <c r="O229" s="68">
        <f t="shared" si="83"/>
        <v>0.28889758950735145</v>
      </c>
      <c r="P229" s="66">
        <v>149110873</v>
      </c>
      <c r="Q229" s="77">
        <v>199066040</v>
      </c>
      <c r="R229" s="68">
        <f t="shared" si="84"/>
        <v>0.7490522893809511</v>
      </c>
      <c r="S229" s="66">
        <v>47047780</v>
      </c>
      <c r="T229" s="77">
        <v>199066040</v>
      </c>
      <c r="U229" s="68">
        <f t="shared" si="85"/>
        <v>0.2363425725452719</v>
      </c>
      <c r="V229" s="66">
        <v>47047780</v>
      </c>
      <c r="W229" s="77">
        <v>2716896921</v>
      </c>
      <c r="X229" s="68">
        <f t="shared" si="86"/>
        <v>0.017316733526527486</v>
      </c>
      <c r="Y229" s="66">
        <v>128187393</v>
      </c>
      <c r="Z229" s="77">
        <v>199066040</v>
      </c>
      <c r="AA229" s="68">
        <f t="shared" si="87"/>
        <v>0.6439440549477952</v>
      </c>
      <c r="AB229" s="66">
        <v>136018496</v>
      </c>
      <c r="AC229" s="77">
        <v>453991837</v>
      </c>
      <c r="AD229" s="68">
        <f t="shared" si="88"/>
        <v>0.29960559841519796</v>
      </c>
      <c r="AE229" s="66">
        <v>82358645</v>
      </c>
      <c r="AF229" s="77">
        <v>842801221</v>
      </c>
      <c r="AG229" s="68">
        <f t="shared" si="89"/>
        <v>0.09772013014205161</v>
      </c>
    </row>
    <row r="230" spans="1:33" s="10" customFormat="1" ht="12.75" customHeight="1">
      <c r="A230" s="17"/>
      <c r="B230" s="18" t="s">
        <v>489</v>
      </c>
      <c r="C230" s="51" t="s">
        <v>490</v>
      </c>
      <c r="D230" s="66">
        <v>507202965</v>
      </c>
      <c r="E230" s="77">
        <v>611760940</v>
      </c>
      <c r="F230" s="103">
        <f t="shared" si="80"/>
        <v>0.8290868733790032</v>
      </c>
      <c r="G230" s="66">
        <v>192445483</v>
      </c>
      <c r="H230" s="77">
        <v>635254334</v>
      </c>
      <c r="I230" s="68">
        <f t="shared" si="81"/>
        <v>0.30294241644638664</v>
      </c>
      <c r="J230" s="66">
        <v>192445483</v>
      </c>
      <c r="K230" s="77">
        <v>462292504</v>
      </c>
      <c r="L230" s="68">
        <f t="shared" si="82"/>
        <v>0.41628510377057726</v>
      </c>
      <c r="M230" s="66">
        <v>192445483</v>
      </c>
      <c r="N230" s="77">
        <v>507202965</v>
      </c>
      <c r="O230" s="68">
        <f t="shared" si="83"/>
        <v>0.37942499606641694</v>
      </c>
      <c r="P230" s="66">
        <v>83445978</v>
      </c>
      <c r="Q230" s="77">
        <v>113512978</v>
      </c>
      <c r="R230" s="68">
        <f t="shared" si="84"/>
        <v>0.7351227980293144</v>
      </c>
      <c r="S230" s="66">
        <v>75114120</v>
      </c>
      <c r="T230" s="77">
        <v>113512978</v>
      </c>
      <c r="U230" s="68">
        <f t="shared" si="85"/>
        <v>0.6617227503272798</v>
      </c>
      <c r="V230" s="66">
        <v>75114120</v>
      </c>
      <c r="W230" s="77">
        <v>0</v>
      </c>
      <c r="X230" s="68">
        <f t="shared" si="86"/>
        <v>0</v>
      </c>
      <c r="Y230" s="66">
        <v>109096818</v>
      </c>
      <c r="Z230" s="77">
        <v>113512978</v>
      </c>
      <c r="AA230" s="68">
        <f t="shared" si="87"/>
        <v>0.961095549796958</v>
      </c>
      <c r="AB230" s="66">
        <v>0</v>
      </c>
      <c r="AC230" s="77">
        <v>332329772</v>
      </c>
      <c r="AD230" s="68">
        <f t="shared" si="88"/>
        <v>0</v>
      </c>
      <c r="AE230" s="66">
        <v>0</v>
      </c>
      <c r="AF230" s="77">
        <v>635254334</v>
      </c>
      <c r="AG230" s="68">
        <f t="shared" si="89"/>
        <v>0</v>
      </c>
    </row>
    <row r="231" spans="1:33" s="10" customFormat="1" ht="12.75" customHeight="1">
      <c r="A231" s="17"/>
      <c r="B231" s="18" t="s">
        <v>491</v>
      </c>
      <c r="C231" s="51" t="s">
        <v>492</v>
      </c>
      <c r="D231" s="66">
        <v>394519634</v>
      </c>
      <c r="E231" s="77">
        <v>447107575</v>
      </c>
      <c r="F231" s="103">
        <f t="shared" si="80"/>
        <v>0.8823819055179282</v>
      </c>
      <c r="G231" s="66">
        <v>115160626</v>
      </c>
      <c r="H231" s="77">
        <v>428107306</v>
      </c>
      <c r="I231" s="68">
        <f t="shared" si="81"/>
        <v>0.26899944099529105</v>
      </c>
      <c r="J231" s="66">
        <v>115160626</v>
      </c>
      <c r="K231" s="77">
        <v>259496935</v>
      </c>
      <c r="L231" s="68">
        <f t="shared" si="82"/>
        <v>0.44378414720004306</v>
      </c>
      <c r="M231" s="66">
        <v>115160626</v>
      </c>
      <c r="N231" s="77">
        <v>394519634</v>
      </c>
      <c r="O231" s="68">
        <f t="shared" si="83"/>
        <v>0.29190087406397625</v>
      </c>
      <c r="P231" s="66">
        <v>0</v>
      </c>
      <c r="Q231" s="77">
        <v>0</v>
      </c>
      <c r="R231" s="68">
        <f t="shared" si="84"/>
        <v>0</v>
      </c>
      <c r="S231" s="66">
        <v>0</v>
      </c>
      <c r="T231" s="77">
        <v>0</v>
      </c>
      <c r="U231" s="68">
        <f t="shared" si="85"/>
        <v>0</v>
      </c>
      <c r="V231" s="66">
        <v>0</v>
      </c>
      <c r="W231" s="77">
        <v>0</v>
      </c>
      <c r="X231" s="68">
        <f t="shared" si="86"/>
        <v>0</v>
      </c>
      <c r="Y231" s="66">
        <v>0</v>
      </c>
      <c r="Z231" s="77">
        <v>0</v>
      </c>
      <c r="AA231" s="68">
        <f t="shared" si="87"/>
        <v>0</v>
      </c>
      <c r="AB231" s="66">
        <v>0</v>
      </c>
      <c r="AC231" s="77">
        <v>284177948</v>
      </c>
      <c r="AD231" s="68">
        <f t="shared" si="88"/>
        <v>0</v>
      </c>
      <c r="AE231" s="66">
        <v>0</v>
      </c>
      <c r="AF231" s="77">
        <v>428107306</v>
      </c>
      <c r="AG231" s="68">
        <f t="shared" si="89"/>
        <v>0</v>
      </c>
    </row>
    <row r="232" spans="1:33" s="10" customFormat="1" ht="12.75" customHeight="1">
      <c r="A232" s="17"/>
      <c r="B232" s="18" t="s">
        <v>493</v>
      </c>
      <c r="C232" s="51" t="s">
        <v>494</v>
      </c>
      <c r="D232" s="66">
        <v>249022911</v>
      </c>
      <c r="E232" s="77">
        <v>301527911</v>
      </c>
      <c r="F232" s="103">
        <f t="shared" si="80"/>
        <v>0.8258701828767022</v>
      </c>
      <c r="G232" s="66">
        <v>100810424</v>
      </c>
      <c r="H232" s="77">
        <v>240517793</v>
      </c>
      <c r="I232" s="68">
        <f t="shared" si="81"/>
        <v>0.4191391528359817</v>
      </c>
      <c r="J232" s="66">
        <v>100810424</v>
      </c>
      <c r="K232" s="77">
        <v>197644405</v>
      </c>
      <c r="L232" s="68">
        <f t="shared" si="82"/>
        <v>0.5100595890887981</v>
      </c>
      <c r="M232" s="66">
        <v>100810424</v>
      </c>
      <c r="N232" s="77">
        <v>249022911</v>
      </c>
      <c r="O232" s="68">
        <f t="shared" si="83"/>
        <v>0.4048238918867991</v>
      </c>
      <c r="P232" s="66">
        <v>27921893</v>
      </c>
      <c r="Q232" s="77">
        <v>87303893</v>
      </c>
      <c r="R232" s="68">
        <f t="shared" si="84"/>
        <v>0.3198241457571657</v>
      </c>
      <c r="S232" s="66">
        <v>21285121</v>
      </c>
      <c r="T232" s="77">
        <v>87303893</v>
      </c>
      <c r="U232" s="68">
        <f t="shared" si="85"/>
        <v>0.24380494693403879</v>
      </c>
      <c r="V232" s="66">
        <v>21285121</v>
      </c>
      <c r="W232" s="77">
        <v>411748516</v>
      </c>
      <c r="X232" s="68">
        <f t="shared" si="86"/>
        <v>0.051694469252197624</v>
      </c>
      <c r="Y232" s="66">
        <v>80117121</v>
      </c>
      <c r="Z232" s="77">
        <v>87303893</v>
      </c>
      <c r="AA232" s="68">
        <f t="shared" si="87"/>
        <v>0.9176809675600606</v>
      </c>
      <c r="AB232" s="66">
        <v>21194609</v>
      </c>
      <c r="AC232" s="77">
        <v>116796054</v>
      </c>
      <c r="AD232" s="68">
        <f t="shared" si="88"/>
        <v>0.18146682421308513</v>
      </c>
      <c r="AE232" s="66">
        <v>29598000</v>
      </c>
      <c r="AF232" s="77">
        <v>240517793</v>
      </c>
      <c r="AG232" s="68">
        <f t="shared" si="89"/>
        <v>0.12305950271213406</v>
      </c>
    </row>
    <row r="233" spans="1:33" s="10" customFormat="1" ht="12.75" customHeight="1">
      <c r="A233" s="17"/>
      <c r="B233" s="18" t="s">
        <v>495</v>
      </c>
      <c r="C233" s="51" t="s">
        <v>496</v>
      </c>
      <c r="D233" s="66">
        <v>631829100</v>
      </c>
      <c r="E233" s="77">
        <v>681520100</v>
      </c>
      <c r="F233" s="103">
        <f t="shared" si="80"/>
        <v>0.9270879905082771</v>
      </c>
      <c r="G233" s="66">
        <v>189875685</v>
      </c>
      <c r="H233" s="77">
        <v>728431645</v>
      </c>
      <c r="I233" s="68">
        <f t="shared" si="81"/>
        <v>0.26066369617975615</v>
      </c>
      <c r="J233" s="66">
        <v>189875685</v>
      </c>
      <c r="K233" s="77">
        <v>601188225</v>
      </c>
      <c r="L233" s="68">
        <f t="shared" si="82"/>
        <v>0.3158340052318889</v>
      </c>
      <c r="M233" s="66">
        <v>189875685</v>
      </c>
      <c r="N233" s="77">
        <v>631829100</v>
      </c>
      <c r="O233" s="68">
        <f t="shared" si="83"/>
        <v>0.300517473791568</v>
      </c>
      <c r="P233" s="66">
        <v>172700000</v>
      </c>
      <c r="Q233" s="77">
        <v>213971000</v>
      </c>
      <c r="R233" s="68">
        <f t="shared" si="84"/>
        <v>0.8071187216959308</v>
      </c>
      <c r="S233" s="66">
        <v>3000000</v>
      </c>
      <c r="T233" s="77">
        <v>213971000</v>
      </c>
      <c r="U233" s="68">
        <f t="shared" si="85"/>
        <v>0.014020591575493875</v>
      </c>
      <c r="V233" s="66">
        <v>3000000</v>
      </c>
      <c r="W233" s="77">
        <v>3085654483</v>
      </c>
      <c r="X233" s="68">
        <f t="shared" si="86"/>
        <v>0.0009722410647491799</v>
      </c>
      <c r="Y233" s="66">
        <v>176729222</v>
      </c>
      <c r="Z233" s="77">
        <v>213971000</v>
      </c>
      <c r="AA233" s="68">
        <f t="shared" si="87"/>
        <v>0.8259494137055956</v>
      </c>
      <c r="AB233" s="66">
        <v>42000000</v>
      </c>
      <c r="AC233" s="77">
        <v>414997950</v>
      </c>
      <c r="AD233" s="68">
        <f t="shared" si="88"/>
        <v>0.10120531920699849</v>
      </c>
      <c r="AE233" s="66">
        <v>65000000</v>
      </c>
      <c r="AF233" s="77">
        <v>728431645</v>
      </c>
      <c r="AG233" s="68">
        <f t="shared" si="89"/>
        <v>0.08923280646326122</v>
      </c>
    </row>
    <row r="234" spans="1:33" s="10" customFormat="1" ht="12.75" customHeight="1">
      <c r="A234" s="17"/>
      <c r="B234" s="18" t="s">
        <v>497</v>
      </c>
      <c r="C234" s="51" t="s">
        <v>498</v>
      </c>
      <c r="D234" s="66">
        <v>129567691</v>
      </c>
      <c r="E234" s="77">
        <v>177707691</v>
      </c>
      <c r="F234" s="103">
        <f t="shared" si="80"/>
        <v>0.7291057031403329</v>
      </c>
      <c r="G234" s="66">
        <v>63748070</v>
      </c>
      <c r="H234" s="77">
        <v>179368120</v>
      </c>
      <c r="I234" s="68">
        <f t="shared" si="81"/>
        <v>0.3554035689285253</v>
      </c>
      <c r="J234" s="66">
        <v>63748070</v>
      </c>
      <c r="K234" s="77">
        <v>138864522</v>
      </c>
      <c r="L234" s="68">
        <f t="shared" si="82"/>
        <v>0.45906664338642234</v>
      </c>
      <c r="M234" s="66">
        <v>63748070</v>
      </c>
      <c r="N234" s="77">
        <v>129567691</v>
      </c>
      <c r="O234" s="68">
        <f t="shared" si="83"/>
        <v>0.4920059121837712</v>
      </c>
      <c r="P234" s="66">
        <v>25034645</v>
      </c>
      <c r="Q234" s="77">
        <v>25034645</v>
      </c>
      <c r="R234" s="68">
        <f t="shared" si="84"/>
        <v>1</v>
      </c>
      <c r="S234" s="66">
        <v>0</v>
      </c>
      <c r="T234" s="77">
        <v>25034645</v>
      </c>
      <c r="U234" s="68">
        <f t="shared" si="85"/>
        <v>0</v>
      </c>
      <c r="V234" s="66">
        <v>0</v>
      </c>
      <c r="W234" s="77">
        <v>0</v>
      </c>
      <c r="X234" s="68">
        <f t="shared" si="86"/>
        <v>0</v>
      </c>
      <c r="Y234" s="66">
        <v>17429000</v>
      </c>
      <c r="Z234" s="77">
        <v>25034645</v>
      </c>
      <c r="AA234" s="68">
        <f t="shared" si="87"/>
        <v>0.696195212674276</v>
      </c>
      <c r="AB234" s="66">
        <v>0</v>
      </c>
      <c r="AC234" s="77">
        <v>84873698</v>
      </c>
      <c r="AD234" s="68">
        <f t="shared" si="88"/>
        <v>0</v>
      </c>
      <c r="AE234" s="66">
        <v>0</v>
      </c>
      <c r="AF234" s="77">
        <v>179368120</v>
      </c>
      <c r="AG234" s="68">
        <f t="shared" si="89"/>
        <v>0</v>
      </c>
    </row>
    <row r="235" spans="1:33" s="10" customFormat="1" ht="12.75" customHeight="1">
      <c r="A235" s="17"/>
      <c r="B235" s="18" t="s">
        <v>499</v>
      </c>
      <c r="C235" s="51" t="s">
        <v>500</v>
      </c>
      <c r="D235" s="66">
        <v>108984606</v>
      </c>
      <c r="E235" s="77">
        <v>129114206</v>
      </c>
      <c r="F235" s="103">
        <f t="shared" si="80"/>
        <v>0.8440946149643673</v>
      </c>
      <c r="G235" s="66">
        <v>43243502</v>
      </c>
      <c r="H235" s="77">
        <v>126693597</v>
      </c>
      <c r="I235" s="68">
        <f t="shared" si="81"/>
        <v>0.34132350035021897</v>
      </c>
      <c r="J235" s="66">
        <v>43243502</v>
      </c>
      <c r="K235" s="77">
        <v>100888823</v>
      </c>
      <c r="L235" s="68">
        <f t="shared" si="82"/>
        <v>0.42862529975198543</v>
      </c>
      <c r="M235" s="66">
        <v>43243502</v>
      </c>
      <c r="N235" s="77">
        <v>108984606</v>
      </c>
      <c r="O235" s="68">
        <f t="shared" si="83"/>
        <v>0.3967854138959772</v>
      </c>
      <c r="P235" s="66">
        <v>43355149</v>
      </c>
      <c r="Q235" s="77">
        <v>64319149</v>
      </c>
      <c r="R235" s="68">
        <f t="shared" si="84"/>
        <v>0.674062851795505</v>
      </c>
      <c r="S235" s="66">
        <v>42989193</v>
      </c>
      <c r="T235" s="77">
        <v>64319149</v>
      </c>
      <c r="U235" s="68">
        <f t="shared" si="85"/>
        <v>0.6683731620889449</v>
      </c>
      <c r="V235" s="66">
        <v>42989193</v>
      </c>
      <c r="W235" s="77">
        <v>118182000</v>
      </c>
      <c r="X235" s="68">
        <f t="shared" si="86"/>
        <v>0.36375415037823017</v>
      </c>
      <c r="Y235" s="66">
        <v>51729507</v>
      </c>
      <c r="Z235" s="77">
        <v>64319149</v>
      </c>
      <c r="AA235" s="68">
        <f t="shared" si="87"/>
        <v>0.8042629264264675</v>
      </c>
      <c r="AB235" s="66">
        <v>22633000</v>
      </c>
      <c r="AC235" s="77">
        <v>60543218</v>
      </c>
      <c r="AD235" s="68">
        <f t="shared" si="88"/>
        <v>0.3738321276546615</v>
      </c>
      <c r="AE235" s="66">
        <v>58109000</v>
      </c>
      <c r="AF235" s="77">
        <v>126693597</v>
      </c>
      <c r="AG235" s="68">
        <f t="shared" si="89"/>
        <v>0.45865774889949645</v>
      </c>
    </row>
    <row r="236" spans="1:33" s="10" customFormat="1" ht="12.75" customHeight="1">
      <c r="A236" s="17"/>
      <c r="B236" s="18" t="s">
        <v>501</v>
      </c>
      <c r="C236" s="51" t="s">
        <v>502</v>
      </c>
      <c r="D236" s="66">
        <v>65936029</v>
      </c>
      <c r="E236" s="77">
        <v>86117029</v>
      </c>
      <c r="F236" s="103">
        <f t="shared" si="80"/>
        <v>0.7656561050196007</v>
      </c>
      <c r="G236" s="66">
        <v>25679411</v>
      </c>
      <c r="H236" s="77">
        <v>78342599</v>
      </c>
      <c r="I236" s="68">
        <f t="shared" si="81"/>
        <v>0.32778349617939023</v>
      </c>
      <c r="J236" s="66">
        <v>25679411</v>
      </c>
      <c r="K236" s="77">
        <v>61771979</v>
      </c>
      <c r="L236" s="68">
        <f t="shared" si="82"/>
        <v>0.41571294000472286</v>
      </c>
      <c r="M236" s="66">
        <v>25679411</v>
      </c>
      <c r="N236" s="77">
        <v>65936029</v>
      </c>
      <c r="O236" s="68">
        <f t="shared" si="83"/>
        <v>0.38945947139158166</v>
      </c>
      <c r="P236" s="66">
        <v>2888200</v>
      </c>
      <c r="Q236" s="77">
        <v>21776200</v>
      </c>
      <c r="R236" s="68">
        <f t="shared" si="84"/>
        <v>0.13263103755476163</v>
      </c>
      <c r="S236" s="66">
        <v>0</v>
      </c>
      <c r="T236" s="77">
        <v>21776200</v>
      </c>
      <c r="U236" s="68">
        <f t="shared" si="85"/>
        <v>0</v>
      </c>
      <c r="V236" s="66">
        <v>0</v>
      </c>
      <c r="W236" s="77">
        <v>269957169</v>
      </c>
      <c r="X236" s="68">
        <f t="shared" si="86"/>
        <v>0</v>
      </c>
      <c r="Y236" s="66">
        <v>19848000</v>
      </c>
      <c r="Z236" s="77">
        <v>21776200</v>
      </c>
      <c r="AA236" s="68">
        <f t="shared" si="87"/>
        <v>0.9114537889989989</v>
      </c>
      <c r="AB236" s="66">
        <v>2033810</v>
      </c>
      <c r="AC236" s="77">
        <v>26763773</v>
      </c>
      <c r="AD236" s="68">
        <f t="shared" si="88"/>
        <v>0.07599115416200847</v>
      </c>
      <c r="AE236" s="66">
        <v>8955998</v>
      </c>
      <c r="AF236" s="77">
        <v>78342599</v>
      </c>
      <c r="AG236" s="68">
        <f t="shared" si="89"/>
        <v>0.11431836720147617</v>
      </c>
    </row>
    <row r="237" spans="1:33" s="10" customFormat="1" ht="12.75" customHeight="1">
      <c r="A237" s="17"/>
      <c r="B237" s="18" t="s">
        <v>503</v>
      </c>
      <c r="C237" s="51" t="s">
        <v>504</v>
      </c>
      <c r="D237" s="66">
        <v>249917946</v>
      </c>
      <c r="E237" s="77">
        <v>298923014</v>
      </c>
      <c r="F237" s="103">
        <f t="shared" si="80"/>
        <v>0.8360612408384187</v>
      </c>
      <c r="G237" s="66">
        <v>87186354</v>
      </c>
      <c r="H237" s="77">
        <v>276495612</v>
      </c>
      <c r="I237" s="68">
        <f t="shared" si="81"/>
        <v>0.3153263567886206</v>
      </c>
      <c r="J237" s="66">
        <v>87186354</v>
      </c>
      <c r="K237" s="77">
        <v>220226840</v>
      </c>
      <c r="L237" s="68">
        <f t="shared" si="82"/>
        <v>0.3958934069979844</v>
      </c>
      <c r="M237" s="66">
        <v>87186354</v>
      </c>
      <c r="N237" s="77">
        <v>249917946</v>
      </c>
      <c r="O237" s="68">
        <f t="shared" si="83"/>
        <v>0.34885991740665157</v>
      </c>
      <c r="P237" s="66">
        <v>51689700</v>
      </c>
      <c r="Q237" s="77">
        <v>68121500</v>
      </c>
      <c r="R237" s="68">
        <f t="shared" si="84"/>
        <v>0.758786873454049</v>
      </c>
      <c r="S237" s="66">
        <v>25000000</v>
      </c>
      <c r="T237" s="77">
        <v>68121500</v>
      </c>
      <c r="U237" s="68">
        <f t="shared" si="85"/>
        <v>0.36699133166474607</v>
      </c>
      <c r="V237" s="66">
        <v>25000000</v>
      </c>
      <c r="W237" s="77">
        <v>553830000</v>
      </c>
      <c r="X237" s="68">
        <f t="shared" si="86"/>
        <v>0.04514020547821534</v>
      </c>
      <c r="Y237" s="66">
        <v>56542000</v>
      </c>
      <c r="Z237" s="77">
        <v>68121500</v>
      </c>
      <c r="AA237" s="68">
        <f t="shared" si="87"/>
        <v>0.8300169549995229</v>
      </c>
      <c r="AB237" s="66">
        <v>27937467</v>
      </c>
      <c r="AC237" s="77">
        <v>130333745</v>
      </c>
      <c r="AD237" s="68">
        <f t="shared" si="88"/>
        <v>0.21435328970252485</v>
      </c>
      <c r="AE237" s="66">
        <v>31373860</v>
      </c>
      <c r="AF237" s="77">
        <v>276495612</v>
      </c>
      <c r="AG237" s="68">
        <f t="shared" si="89"/>
        <v>0.11346964884202212</v>
      </c>
    </row>
    <row r="238" spans="1:33" s="10" customFormat="1" ht="12.75" customHeight="1">
      <c r="A238" s="17"/>
      <c r="B238" s="18" t="s">
        <v>505</v>
      </c>
      <c r="C238" s="51" t="s">
        <v>506</v>
      </c>
      <c r="D238" s="66">
        <v>603361961</v>
      </c>
      <c r="E238" s="77">
        <v>678942577</v>
      </c>
      <c r="F238" s="103">
        <f t="shared" si="80"/>
        <v>0.8886789272607365</v>
      </c>
      <c r="G238" s="66">
        <v>170657803</v>
      </c>
      <c r="H238" s="77">
        <v>606851362</v>
      </c>
      <c r="I238" s="68">
        <f t="shared" si="81"/>
        <v>0.2812184559289166</v>
      </c>
      <c r="J238" s="66">
        <v>170657803</v>
      </c>
      <c r="K238" s="77">
        <v>439834146</v>
      </c>
      <c r="L238" s="68">
        <f t="shared" si="82"/>
        <v>0.38800489810084005</v>
      </c>
      <c r="M238" s="66">
        <v>170657803</v>
      </c>
      <c r="N238" s="77">
        <v>603361961</v>
      </c>
      <c r="O238" s="68">
        <f t="shared" si="83"/>
        <v>0.28284481626444463</v>
      </c>
      <c r="P238" s="66">
        <v>85202250</v>
      </c>
      <c r="Q238" s="77">
        <v>118021141</v>
      </c>
      <c r="R238" s="68">
        <f t="shared" si="84"/>
        <v>0.7219236255307852</v>
      </c>
      <c r="S238" s="66">
        <v>2223900</v>
      </c>
      <c r="T238" s="77">
        <v>118021141</v>
      </c>
      <c r="U238" s="68">
        <f t="shared" si="85"/>
        <v>0.018843234196490272</v>
      </c>
      <c r="V238" s="66">
        <v>2223900</v>
      </c>
      <c r="W238" s="77">
        <v>0</v>
      </c>
      <c r="X238" s="68">
        <f t="shared" si="86"/>
        <v>0</v>
      </c>
      <c r="Y238" s="66">
        <v>80287000</v>
      </c>
      <c r="Z238" s="77">
        <v>118021141</v>
      </c>
      <c r="AA238" s="68">
        <f t="shared" si="87"/>
        <v>0.6802764260684449</v>
      </c>
      <c r="AB238" s="66">
        <v>25900000</v>
      </c>
      <c r="AC238" s="77">
        <v>433448965</v>
      </c>
      <c r="AD238" s="68">
        <f t="shared" si="88"/>
        <v>0.05975328606448512</v>
      </c>
      <c r="AE238" s="66">
        <v>68468000</v>
      </c>
      <c r="AF238" s="77">
        <v>606851362</v>
      </c>
      <c r="AG238" s="68">
        <f t="shared" si="89"/>
        <v>0.11282499189645058</v>
      </c>
    </row>
    <row r="239" spans="1:33" s="10" customFormat="1" ht="12.75" customHeight="1">
      <c r="A239" s="17"/>
      <c r="B239" s="18" t="s">
        <v>101</v>
      </c>
      <c r="C239" s="51" t="s">
        <v>102</v>
      </c>
      <c r="D239" s="66">
        <v>1028534840</v>
      </c>
      <c r="E239" s="77">
        <v>1156984740</v>
      </c>
      <c r="F239" s="103">
        <f t="shared" si="80"/>
        <v>0.8889787431422821</v>
      </c>
      <c r="G239" s="66">
        <v>230677479</v>
      </c>
      <c r="H239" s="77">
        <v>1133694153</v>
      </c>
      <c r="I239" s="68">
        <f t="shared" si="81"/>
        <v>0.20347417192686182</v>
      </c>
      <c r="J239" s="66">
        <v>230677479</v>
      </c>
      <c r="K239" s="77">
        <v>884410153</v>
      </c>
      <c r="L239" s="68">
        <f t="shared" si="82"/>
        <v>0.26082635779058044</v>
      </c>
      <c r="M239" s="66">
        <v>230677479</v>
      </c>
      <c r="N239" s="77">
        <v>1028534840</v>
      </c>
      <c r="O239" s="68">
        <f t="shared" si="83"/>
        <v>0.22427774930793787</v>
      </c>
      <c r="P239" s="66">
        <v>92754000</v>
      </c>
      <c r="Q239" s="77">
        <v>162912000</v>
      </c>
      <c r="R239" s="68">
        <f t="shared" si="84"/>
        <v>0.5693503241013553</v>
      </c>
      <c r="S239" s="66">
        <v>53770000</v>
      </c>
      <c r="T239" s="77">
        <v>162912000</v>
      </c>
      <c r="U239" s="68">
        <f t="shared" si="85"/>
        <v>0.33005549008053425</v>
      </c>
      <c r="V239" s="66">
        <v>53770000</v>
      </c>
      <c r="W239" s="77">
        <v>2103975265</v>
      </c>
      <c r="X239" s="68">
        <f t="shared" si="86"/>
        <v>0.02555638409560865</v>
      </c>
      <c r="Y239" s="66">
        <v>148348000</v>
      </c>
      <c r="Z239" s="77">
        <v>162912000</v>
      </c>
      <c r="AA239" s="68">
        <f t="shared" si="87"/>
        <v>0.9106020428206639</v>
      </c>
      <c r="AB239" s="66">
        <v>77184296</v>
      </c>
      <c r="AC239" s="77">
        <v>571845000</v>
      </c>
      <c r="AD239" s="68">
        <f t="shared" si="88"/>
        <v>0.13497415558411807</v>
      </c>
      <c r="AE239" s="66">
        <v>59948566</v>
      </c>
      <c r="AF239" s="77">
        <v>1133694153</v>
      </c>
      <c r="AG239" s="68">
        <f t="shared" si="89"/>
        <v>0.05287895843986063</v>
      </c>
    </row>
    <row r="240" spans="1:33" s="10" customFormat="1" ht="12.75" customHeight="1">
      <c r="A240" s="17"/>
      <c r="B240" s="18" t="s">
        <v>507</v>
      </c>
      <c r="C240" s="51" t="s">
        <v>508</v>
      </c>
      <c r="D240" s="66">
        <v>352223133</v>
      </c>
      <c r="E240" s="77">
        <v>413656937</v>
      </c>
      <c r="F240" s="103">
        <f t="shared" si="80"/>
        <v>0.85148610235926</v>
      </c>
      <c r="G240" s="66">
        <v>117681525</v>
      </c>
      <c r="H240" s="77">
        <v>406740085</v>
      </c>
      <c r="I240" s="68">
        <f t="shared" si="81"/>
        <v>0.28932856470244384</v>
      </c>
      <c r="J240" s="66">
        <v>117681525</v>
      </c>
      <c r="K240" s="77">
        <v>306900485</v>
      </c>
      <c r="L240" s="68">
        <f t="shared" si="82"/>
        <v>0.38345174006486177</v>
      </c>
      <c r="M240" s="66">
        <v>117681525</v>
      </c>
      <c r="N240" s="77">
        <v>352223133</v>
      </c>
      <c r="O240" s="68">
        <f t="shared" si="83"/>
        <v>0.33411072122852303</v>
      </c>
      <c r="P240" s="66">
        <v>42176000</v>
      </c>
      <c r="Q240" s="77">
        <v>81337000</v>
      </c>
      <c r="R240" s="68">
        <f t="shared" si="84"/>
        <v>0.5185340005163701</v>
      </c>
      <c r="S240" s="66">
        <v>42176000</v>
      </c>
      <c r="T240" s="77">
        <v>81337000</v>
      </c>
      <c r="U240" s="68">
        <f t="shared" si="85"/>
        <v>0.5185340005163701</v>
      </c>
      <c r="V240" s="66">
        <v>42176000</v>
      </c>
      <c r="W240" s="77">
        <v>315036000</v>
      </c>
      <c r="X240" s="68">
        <f t="shared" si="86"/>
        <v>0.13387676329054457</v>
      </c>
      <c r="Y240" s="66">
        <v>48151000</v>
      </c>
      <c r="Z240" s="77">
        <v>81337000</v>
      </c>
      <c r="AA240" s="68">
        <f t="shared" si="87"/>
        <v>0.5919938035580363</v>
      </c>
      <c r="AB240" s="66">
        <v>43302000</v>
      </c>
      <c r="AC240" s="77">
        <v>240765322</v>
      </c>
      <c r="AD240" s="68">
        <f t="shared" si="88"/>
        <v>0.17985148210006754</v>
      </c>
      <c r="AE240" s="66">
        <v>34000000</v>
      </c>
      <c r="AF240" s="77">
        <v>406740085</v>
      </c>
      <c r="AG240" s="68">
        <f t="shared" si="89"/>
        <v>0.08359146603413824</v>
      </c>
    </row>
    <row r="241" spans="1:33" s="10" customFormat="1" ht="12.75" customHeight="1">
      <c r="A241" s="17"/>
      <c r="B241" s="18" t="s">
        <v>509</v>
      </c>
      <c r="C241" s="51" t="s">
        <v>510</v>
      </c>
      <c r="D241" s="66">
        <v>296851610</v>
      </c>
      <c r="E241" s="77">
        <v>349527744</v>
      </c>
      <c r="F241" s="103">
        <f t="shared" si="80"/>
        <v>0.8492934111691002</v>
      </c>
      <c r="G241" s="66">
        <v>106991208</v>
      </c>
      <c r="H241" s="77">
        <v>330968922</v>
      </c>
      <c r="I241" s="68">
        <f t="shared" si="81"/>
        <v>0.32326662984991683</v>
      </c>
      <c r="J241" s="66">
        <v>106991208</v>
      </c>
      <c r="K241" s="77">
        <v>265210588</v>
      </c>
      <c r="L241" s="68">
        <f t="shared" si="82"/>
        <v>0.40341982123277825</v>
      </c>
      <c r="M241" s="66">
        <v>106991208</v>
      </c>
      <c r="N241" s="77">
        <v>296851610</v>
      </c>
      <c r="O241" s="68">
        <f t="shared" si="83"/>
        <v>0.3604198340039321</v>
      </c>
      <c r="P241" s="66">
        <v>12000000</v>
      </c>
      <c r="Q241" s="77">
        <v>44081000</v>
      </c>
      <c r="R241" s="68">
        <f t="shared" si="84"/>
        <v>0.2722261291712983</v>
      </c>
      <c r="S241" s="66">
        <v>5000000</v>
      </c>
      <c r="T241" s="77">
        <v>44081000</v>
      </c>
      <c r="U241" s="68">
        <f t="shared" si="85"/>
        <v>0.11342755382137429</v>
      </c>
      <c r="V241" s="66">
        <v>5000000</v>
      </c>
      <c r="W241" s="77">
        <v>471313000</v>
      </c>
      <c r="X241" s="68">
        <f t="shared" si="86"/>
        <v>0.010608661335460724</v>
      </c>
      <c r="Y241" s="66">
        <v>37096000</v>
      </c>
      <c r="Z241" s="77">
        <v>44081000</v>
      </c>
      <c r="AA241" s="68">
        <f t="shared" si="87"/>
        <v>0.8415417073115401</v>
      </c>
      <c r="AB241" s="66">
        <v>14969000</v>
      </c>
      <c r="AC241" s="77">
        <v>172074050</v>
      </c>
      <c r="AD241" s="68">
        <f t="shared" si="88"/>
        <v>0.0869916178528953</v>
      </c>
      <c r="AE241" s="66">
        <v>27722120</v>
      </c>
      <c r="AF241" s="77">
        <v>330968922</v>
      </c>
      <c r="AG241" s="68">
        <f t="shared" si="89"/>
        <v>0.08376049277520987</v>
      </c>
    </row>
    <row r="242" spans="1:33" s="10" customFormat="1" ht="12.75" customHeight="1">
      <c r="A242" s="17"/>
      <c r="B242" s="18" t="s">
        <v>511</v>
      </c>
      <c r="C242" s="51" t="s">
        <v>512</v>
      </c>
      <c r="D242" s="66">
        <v>482565120</v>
      </c>
      <c r="E242" s="77">
        <v>552775120</v>
      </c>
      <c r="F242" s="103">
        <f t="shared" si="80"/>
        <v>0.8729863239865064</v>
      </c>
      <c r="G242" s="66">
        <v>135421200</v>
      </c>
      <c r="H242" s="77">
        <v>532974220</v>
      </c>
      <c r="I242" s="68">
        <f t="shared" si="81"/>
        <v>0.2540858355212753</v>
      </c>
      <c r="J242" s="66">
        <v>135421200</v>
      </c>
      <c r="K242" s="77">
        <v>423519220</v>
      </c>
      <c r="L242" s="68">
        <f t="shared" si="82"/>
        <v>0.31975219448127995</v>
      </c>
      <c r="M242" s="66">
        <v>135421200</v>
      </c>
      <c r="N242" s="77">
        <v>482565120</v>
      </c>
      <c r="O242" s="68">
        <f t="shared" si="83"/>
        <v>0.2806278249037146</v>
      </c>
      <c r="P242" s="66">
        <v>32768100</v>
      </c>
      <c r="Q242" s="77">
        <v>63011100</v>
      </c>
      <c r="R242" s="68">
        <f t="shared" si="84"/>
        <v>0.5200369458714417</v>
      </c>
      <c r="S242" s="66">
        <v>16645000</v>
      </c>
      <c r="T242" s="77">
        <v>63011100</v>
      </c>
      <c r="U242" s="68">
        <f t="shared" si="85"/>
        <v>0.26415980676420503</v>
      </c>
      <c r="V242" s="66">
        <v>16645000</v>
      </c>
      <c r="W242" s="77">
        <v>546935772</v>
      </c>
      <c r="X242" s="68">
        <f t="shared" si="86"/>
        <v>0.03043318951169279</v>
      </c>
      <c r="Y242" s="66">
        <v>44364100</v>
      </c>
      <c r="Z242" s="77">
        <v>63011100</v>
      </c>
      <c r="AA242" s="68">
        <f t="shared" si="87"/>
        <v>0.7040680134135097</v>
      </c>
      <c r="AB242" s="66">
        <v>60981594</v>
      </c>
      <c r="AC242" s="77">
        <v>215453000</v>
      </c>
      <c r="AD242" s="68">
        <f t="shared" si="88"/>
        <v>0.28303896441451265</v>
      </c>
      <c r="AE242" s="66">
        <v>32558404</v>
      </c>
      <c r="AF242" s="77">
        <v>532974220</v>
      </c>
      <c r="AG242" s="68">
        <f t="shared" si="89"/>
        <v>0.06108814043576066</v>
      </c>
    </row>
    <row r="243" spans="1:33" s="10" customFormat="1" ht="12.75" customHeight="1">
      <c r="A243" s="17"/>
      <c r="B243" s="18" t="s">
        <v>513</v>
      </c>
      <c r="C243" s="51" t="s">
        <v>514</v>
      </c>
      <c r="D243" s="66">
        <v>14819226</v>
      </c>
      <c r="E243" s="77">
        <v>14878826</v>
      </c>
      <c r="F243" s="103">
        <f t="shared" si="80"/>
        <v>0.9959943076153992</v>
      </c>
      <c r="G243" s="66">
        <v>11965987</v>
      </c>
      <c r="H243" s="77">
        <v>34920047</v>
      </c>
      <c r="I243" s="68">
        <f t="shared" si="81"/>
        <v>0.3426681241293862</v>
      </c>
      <c r="J243" s="66">
        <v>11965987</v>
      </c>
      <c r="K243" s="77">
        <v>30018847</v>
      </c>
      <c r="L243" s="68">
        <f t="shared" si="82"/>
        <v>0.3986158095945524</v>
      </c>
      <c r="M243" s="66">
        <v>11965987</v>
      </c>
      <c r="N243" s="77">
        <v>14819226</v>
      </c>
      <c r="O243" s="68">
        <f t="shared" si="83"/>
        <v>0.8074636961471537</v>
      </c>
      <c r="P243" s="66">
        <v>1292000</v>
      </c>
      <c r="Q243" s="77">
        <v>13415996</v>
      </c>
      <c r="R243" s="68">
        <f t="shared" si="84"/>
        <v>0.09630295059718265</v>
      </c>
      <c r="S243" s="66">
        <v>0</v>
      </c>
      <c r="T243" s="77">
        <v>13415996</v>
      </c>
      <c r="U243" s="68">
        <f t="shared" si="85"/>
        <v>0</v>
      </c>
      <c r="V243" s="66">
        <v>0</v>
      </c>
      <c r="W243" s="77">
        <v>61202</v>
      </c>
      <c r="X243" s="68">
        <f t="shared" si="86"/>
        <v>0</v>
      </c>
      <c r="Y243" s="66">
        <v>12213996</v>
      </c>
      <c r="Z243" s="77">
        <v>13415996</v>
      </c>
      <c r="AA243" s="68">
        <f t="shared" si="87"/>
        <v>0.9104054592741381</v>
      </c>
      <c r="AB243" s="66">
        <v>1490</v>
      </c>
      <c r="AC243" s="77">
        <v>10177771</v>
      </c>
      <c r="AD243" s="68">
        <f t="shared" si="88"/>
        <v>0.00014639747740443365</v>
      </c>
      <c r="AE243" s="66">
        <v>5924</v>
      </c>
      <c r="AF243" s="77">
        <v>34920047</v>
      </c>
      <c r="AG243" s="68">
        <f t="shared" si="89"/>
        <v>0.00016964467430413251</v>
      </c>
    </row>
    <row r="244" spans="1:33" s="10" customFormat="1" ht="12.75" customHeight="1">
      <c r="A244" s="17"/>
      <c r="B244" s="18" t="s">
        <v>515</v>
      </c>
      <c r="C244" s="51" t="s">
        <v>516</v>
      </c>
      <c r="D244" s="66">
        <v>21255268</v>
      </c>
      <c r="E244" s="77">
        <v>45803268</v>
      </c>
      <c r="F244" s="103">
        <f t="shared" si="80"/>
        <v>0.46405570886339376</v>
      </c>
      <c r="G244" s="66">
        <v>9521069</v>
      </c>
      <c r="H244" s="77">
        <v>39002259</v>
      </c>
      <c r="I244" s="68">
        <f t="shared" si="81"/>
        <v>0.24411583441871917</v>
      </c>
      <c r="J244" s="66">
        <v>9521069</v>
      </c>
      <c r="K244" s="77">
        <v>32202259</v>
      </c>
      <c r="L244" s="68">
        <f t="shared" si="82"/>
        <v>0.29566463023603407</v>
      </c>
      <c r="M244" s="66">
        <v>9521069</v>
      </c>
      <c r="N244" s="77">
        <v>21255268</v>
      </c>
      <c r="O244" s="68">
        <f t="shared" si="83"/>
        <v>0.447939259105084</v>
      </c>
      <c r="P244" s="66">
        <v>0</v>
      </c>
      <c r="Q244" s="77">
        <v>8702250</v>
      </c>
      <c r="R244" s="68">
        <f t="shared" si="84"/>
        <v>0</v>
      </c>
      <c r="S244" s="66">
        <v>0</v>
      </c>
      <c r="T244" s="77">
        <v>8702250</v>
      </c>
      <c r="U244" s="68">
        <f t="shared" si="85"/>
        <v>0</v>
      </c>
      <c r="V244" s="66">
        <v>0</v>
      </c>
      <c r="W244" s="77">
        <v>0</v>
      </c>
      <c r="X244" s="68">
        <f t="shared" si="86"/>
        <v>0</v>
      </c>
      <c r="Y244" s="66">
        <v>6702250</v>
      </c>
      <c r="Z244" s="77">
        <v>8702250</v>
      </c>
      <c r="AA244" s="68">
        <f t="shared" si="87"/>
        <v>0.7701743801890316</v>
      </c>
      <c r="AB244" s="66">
        <v>0</v>
      </c>
      <c r="AC244" s="77">
        <v>12487905</v>
      </c>
      <c r="AD244" s="68">
        <f t="shared" si="88"/>
        <v>0</v>
      </c>
      <c r="AE244" s="66">
        <v>0</v>
      </c>
      <c r="AF244" s="77">
        <v>39002259</v>
      </c>
      <c r="AG244" s="68">
        <f t="shared" si="89"/>
        <v>0</v>
      </c>
    </row>
    <row r="245" spans="1:33" s="10" customFormat="1" ht="12.75" customHeight="1">
      <c r="A245" s="17"/>
      <c r="B245" s="18" t="s">
        <v>517</v>
      </c>
      <c r="C245" s="51" t="s">
        <v>518</v>
      </c>
      <c r="D245" s="66">
        <v>161354747</v>
      </c>
      <c r="E245" s="77">
        <v>211731747</v>
      </c>
      <c r="F245" s="103">
        <f t="shared" si="80"/>
        <v>0.7620715801301162</v>
      </c>
      <c r="G245" s="66">
        <v>55713656</v>
      </c>
      <c r="H245" s="77">
        <v>173208241</v>
      </c>
      <c r="I245" s="68">
        <f t="shared" si="81"/>
        <v>0.32165707404187543</v>
      </c>
      <c r="J245" s="66">
        <v>55713656</v>
      </c>
      <c r="K245" s="77">
        <v>134677241</v>
      </c>
      <c r="L245" s="68">
        <f t="shared" si="82"/>
        <v>0.4136827840124821</v>
      </c>
      <c r="M245" s="66">
        <v>55713656</v>
      </c>
      <c r="N245" s="77">
        <v>161354747</v>
      </c>
      <c r="O245" s="68">
        <f t="shared" si="83"/>
        <v>0.3452867488305132</v>
      </c>
      <c r="P245" s="66">
        <v>5500600</v>
      </c>
      <c r="Q245" s="77">
        <v>53443000</v>
      </c>
      <c r="R245" s="68">
        <f t="shared" si="84"/>
        <v>0.10292461126808002</v>
      </c>
      <c r="S245" s="66">
        <v>2870000</v>
      </c>
      <c r="T245" s="77">
        <v>53443000</v>
      </c>
      <c r="U245" s="68">
        <f t="shared" si="85"/>
        <v>0.05370207510805906</v>
      </c>
      <c r="V245" s="66">
        <v>2870000</v>
      </c>
      <c r="W245" s="77">
        <v>243262490</v>
      </c>
      <c r="X245" s="68">
        <f t="shared" si="86"/>
        <v>0.011797955369115888</v>
      </c>
      <c r="Y245" s="66">
        <v>46083800</v>
      </c>
      <c r="Z245" s="77">
        <v>53443000</v>
      </c>
      <c r="AA245" s="68">
        <f t="shared" si="87"/>
        <v>0.8622981494302341</v>
      </c>
      <c r="AB245" s="66">
        <v>16475127</v>
      </c>
      <c r="AC245" s="77">
        <v>77626980</v>
      </c>
      <c r="AD245" s="68">
        <f t="shared" si="88"/>
        <v>0.21223454783375573</v>
      </c>
      <c r="AE245" s="66">
        <v>10641356</v>
      </c>
      <c r="AF245" s="77">
        <v>173208241</v>
      </c>
      <c r="AG245" s="68">
        <f t="shared" si="89"/>
        <v>0.0614367765561455</v>
      </c>
    </row>
    <row r="246" spans="1:33" s="10" customFormat="1" ht="12.75" customHeight="1">
      <c r="A246" s="89"/>
      <c r="B246" s="90" t="s">
        <v>676</v>
      </c>
      <c r="C246" s="91"/>
      <c r="D246" s="92">
        <f>SUM(D20:D245)</f>
        <v>54324225102</v>
      </c>
      <c r="E246" s="93">
        <f>SUM(E20:E245)</f>
        <v>70901386414</v>
      </c>
      <c r="F246" s="108">
        <f t="shared" si="80"/>
        <v>0.76619411621651</v>
      </c>
      <c r="G246" s="92">
        <f>SUM(G20:G245)</f>
        <v>18401756468</v>
      </c>
      <c r="H246" s="93">
        <f>SUM(H20:H245)</f>
        <v>66382667407</v>
      </c>
      <c r="I246" s="94">
        <f t="shared" si="81"/>
        <v>0.27720724681303704</v>
      </c>
      <c r="J246" s="92">
        <f>SUM(J20:J245)</f>
        <v>18401756468</v>
      </c>
      <c r="K246" s="93">
        <f>SUM(K20:K245)</f>
        <v>48736876079</v>
      </c>
      <c r="L246" s="94">
        <f t="shared" si="82"/>
        <v>0.3775735736154219</v>
      </c>
      <c r="M246" s="92">
        <f>SUM(M20:M245)</f>
        <v>18401756468</v>
      </c>
      <c r="N246" s="93">
        <f>SUM(N20:N245)</f>
        <v>54324225102</v>
      </c>
      <c r="O246" s="94">
        <f t="shared" si="83"/>
        <v>0.3387394193557033</v>
      </c>
      <c r="P246" s="92">
        <f>SUM(P20:P245)</f>
        <v>5844727490</v>
      </c>
      <c r="Q246" s="93">
        <f>SUM(Q20:Q245)</f>
        <v>15217127834</v>
      </c>
      <c r="R246" s="94">
        <f t="shared" si="84"/>
        <v>0.38408874222249634</v>
      </c>
      <c r="S246" s="92">
        <f>SUM(S20:S245)</f>
        <v>2277624380</v>
      </c>
      <c r="T246" s="93">
        <f>SUM(T20:T245)</f>
        <v>15217127834</v>
      </c>
      <c r="U246" s="94">
        <f t="shared" si="85"/>
        <v>0.14967505069590387</v>
      </c>
      <c r="V246" s="92">
        <f>SUM(V20:V245)</f>
        <v>2277624380</v>
      </c>
      <c r="W246" s="93">
        <f>SUM(W20:W245)</f>
        <v>98971782637</v>
      </c>
      <c r="X246" s="94">
        <f t="shared" si="86"/>
        <v>0.023012866084807935</v>
      </c>
      <c r="Y246" s="92">
        <f>SUM(Y20:Y245)</f>
        <v>11412557667</v>
      </c>
      <c r="Z246" s="93">
        <f>SUM(Z20:Z245)</f>
        <v>15217127833</v>
      </c>
      <c r="AA246" s="94">
        <f t="shared" si="87"/>
        <v>0.7499810603056527</v>
      </c>
      <c r="AB246" s="92">
        <f>SUM(AB20:AB245)</f>
        <v>8896675474</v>
      </c>
      <c r="AC246" s="93">
        <f>SUM(AC20:AC245)</f>
        <v>31010265311</v>
      </c>
      <c r="AD246" s="94">
        <f t="shared" si="88"/>
        <v>0.2868945294332635</v>
      </c>
      <c r="AE246" s="92">
        <f>SUM(AE20:AE245)</f>
        <v>8839622121</v>
      </c>
      <c r="AF246" s="93">
        <f>SUM(AF20:AF245)</f>
        <v>66382667407</v>
      </c>
      <c r="AG246" s="94">
        <f t="shared" si="89"/>
        <v>0.13316159874690225</v>
      </c>
    </row>
    <row r="247" spans="1:33" s="10" customFormat="1" ht="12.75" customHeight="1">
      <c r="A247" s="17"/>
      <c r="B247" s="18"/>
      <c r="C247" s="51"/>
      <c r="D247" s="66"/>
      <c r="E247" s="77"/>
      <c r="F247" s="103"/>
      <c r="G247" s="66"/>
      <c r="H247" s="77"/>
      <c r="I247" s="68"/>
      <c r="J247" s="66"/>
      <c r="K247" s="77"/>
      <c r="L247" s="68"/>
      <c r="M247" s="66"/>
      <c r="N247" s="77"/>
      <c r="O247" s="68"/>
      <c r="P247" s="66"/>
      <c r="Q247" s="77"/>
      <c r="R247" s="68"/>
      <c r="S247" s="66"/>
      <c r="T247" s="77"/>
      <c r="U247" s="68"/>
      <c r="V247" s="66"/>
      <c r="W247" s="77"/>
      <c r="X247" s="68"/>
      <c r="Y247" s="66"/>
      <c r="Z247" s="77"/>
      <c r="AA247" s="68"/>
      <c r="AB247" s="66"/>
      <c r="AC247" s="77"/>
      <c r="AD247" s="68"/>
      <c r="AE247" s="66"/>
      <c r="AF247" s="77"/>
      <c r="AG247" s="68"/>
    </row>
    <row r="248" spans="1:33" s="10" customFormat="1" ht="12.75" customHeight="1">
      <c r="A248" s="14"/>
      <c r="B248" s="15" t="s">
        <v>519</v>
      </c>
      <c r="C248" s="54"/>
      <c r="D248" s="63"/>
      <c r="E248" s="64"/>
      <c r="F248" s="103"/>
      <c r="G248" s="63"/>
      <c r="H248" s="64"/>
      <c r="I248" s="68"/>
      <c r="J248" s="63"/>
      <c r="K248" s="64"/>
      <c r="L248" s="68"/>
      <c r="M248" s="63"/>
      <c r="N248" s="64"/>
      <c r="O248" s="68"/>
      <c r="P248" s="63"/>
      <c r="Q248" s="64"/>
      <c r="R248" s="68"/>
      <c r="S248" s="63"/>
      <c r="T248" s="64"/>
      <c r="U248" s="68"/>
      <c r="V248" s="63"/>
      <c r="W248" s="64"/>
      <c r="X248" s="68"/>
      <c r="Y248" s="63"/>
      <c r="Z248" s="64"/>
      <c r="AA248" s="68"/>
      <c r="AB248" s="63"/>
      <c r="AC248" s="64"/>
      <c r="AD248" s="68"/>
      <c r="AE248" s="63"/>
      <c r="AF248" s="64"/>
      <c r="AG248" s="68"/>
    </row>
    <row r="249" spans="1:33" s="10" customFormat="1" ht="12.75" customHeight="1">
      <c r="A249" s="17"/>
      <c r="B249" s="18"/>
      <c r="C249" s="51"/>
      <c r="D249" s="66"/>
      <c r="E249" s="77"/>
      <c r="F249" s="103"/>
      <c r="G249" s="66"/>
      <c r="H249" s="77"/>
      <c r="I249" s="68"/>
      <c r="J249" s="66"/>
      <c r="K249" s="77"/>
      <c r="L249" s="68"/>
      <c r="M249" s="66"/>
      <c r="N249" s="77"/>
      <c r="O249" s="68"/>
      <c r="P249" s="66"/>
      <c r="Q249" s="77"/>
      <c r="R249" s="68"/>
      <c r="S249" s="66"/>
      <c r="T249" s="77"/>
      <c r="U249" s="68"/>
      <c r="V249" s="66"/>
      <c r="W249" s="77"/>
      <c r="X249" s="68"/>
      <c r="Y249" s="66"/>
      <c r="Z249" s="77"/>
      <c r="AA249" s="68"/>
      <c r="AB249" s="66"/>
      <c r="AC249" s="77"/>
      <c r="AD249" s="68"/>
      <c r="AE249" s="66"/>
      <c r="AF249" s="77"/>
      <c r="AG249" s="68"/>
    </row>
    <row r="250" spans="1:33" s="10" customFormat="1" ht="12.75" customHeight="1">
      <c r="A250" s="17"/>
      <c r="B250" s="18" t="s">
        <v>520</v>
      </c>
      <c r="C250" s="51" t="s">
        <v>521</v>
      </c>
      <c r="D250" s="66">
        <v>156382390</v>
      </c>
      <c r="E250" s="77">
        <v>229394390</v>
      </c>
      <c r="F250" s="103">
        <f aca="true" t="shared" si="90" ref="F250:F294">IF($E250=0,0,($N250/$E250))</f>
        <v>0.6817184587644013</v>
      </c>
      <c r="G250" s="66">
        <v>72751000</v>
      </c>
      <c r="H250" s="77">
        <v>273554860</v>
      </c>
      <c r="I250" s="68">
        <f aca="true" t="shared" si="91" ref="I250:I294">IF($AF250=0,0,($M250/$AF250))</f>
        <v>0.2659466550877583</v>
      </c>
      <c r="J250" s="66">
        <v>72751000</v>
      </c>
      <c r="K250" s="77">
        <v>266054860</v>
      </c>
      <c r="L250" s="68">
        <f aca="true" t="shared" si="92" ref="L250:L294">IF($K250=0,0,($M250/$K250))</f>
        <v>0.27344360482646324</v>
      </c>
      <c r="M250" s="66">
        <v>72751000</v>
      </c>
      <c r="N250" s="77">
        <v>156382390</v>
      </c>
      <c r="O250" s="68">
        <f aca="true" t="shared" si="93" ref="O250:O294">IF($N250=0,0,($M250/$N250))</f>
        <v>0.4652122275404539</v>
      </c>
      <c r="P250" s="66">
        <v>25810300</v>
      </c>
      <c r="Q250" s="77">
        <v>30810300</v>
      </c>
      <c r="R250" s="68">
        <f aca="true" t="shared" si="94" ref="R250:R294">IF($T250=0,0,($P250/$T250))</f>
        <v>0.8377166077577953</v>
      </c>
      <c r="S250" s="66">
        <v>0</v>
      </c>
      <c r="T250" s="77">
        <v>30810300</v>
      </c>
      <c r="U250" s="68">
        <f aca="true" t="shared" si="95" ref="U250:U294">IF($T250=0,0,($V250/$T250))</f>
        <v>0</v>
      </c>
      <c r="V250" s="66">
        <v>0</v>
      </c>
      <c r="W250" s="77">
        <v>381828000</v>
      </c>
      <c r="X250" s="68">
        <f aca="true" t="shared" si="96" ref="X250:X294">IF($W250=0,0,($V250/$W250))</f>
        <v>0</v>
      </c>
      <c r="Y250" s="66">
        <v>26900000</v>
      </c>
      <c r="Z250" s="77">
        <v>30810300</v>
      </c>
      <c r="AA250" s="68">
        <f aca="true" t="shared" si="97" ref="AA250:AA294">IF($Z250=0,0,($Y250/$Z250))</f>
        <v>0.8730846502630614</v>
      </c>
      <c r="AB250" s="66">
        <v>4000000</v>
      </c>
      <c r="AC250" s="77">
        <v>77500000</v>
      </c>
      <c r="AD250" s="68">
        <f aca="true" t="shared" si="98" ref="AD250:AD294">IF($AC250=0,0,($AB250/$AC250))</f>
        <v>0.05161290322580645</v>
      </c>
      <c r="AE250" s="66">
        <v>19693000</v>
      </c>
      <c r="AF250" s="77">
        <v>273554860</v>
      </c>
      <c r="AG250" s="68">
        <f aca="true" t="shared" si="99" ref="AG250:AG294">IF($AF250=0,0,($AE250/$AF250))</f>
        <v>0.07198921634951029</v>
      </c>
    </row>
    <row r="251" spans="1:33" s="10" customFormat="1" ht="12.75" customHeight="1">
      <c r="A251" s="17"/>
      <c r="B251" s="18" t="s">
        <v>522</v>
      </c>
      <c r="C251" s="51" t="s">
        <v>523</v>
      </c>
      <c r="D251" s="66">
        <v>66392934</v>
      </c>
      <c r="E251" s="77">
        <v>191777934</v>
      </c>
      <c r="F251" s="103">
        <f t="shared" si="90"/>
        <v>0.34619694046761396</v>
      </c>
      <c r="G251" s="66">
        <v>37792000</v>
      </c>
      <c r="H251" s="77">
        <v>191777934</v>
      </c>
      <c r="I251" s="68">
        <f t="shared" si="91"/>
        <v>0.19706125314709041</v>
      </c>
      <c r="J251" s="66">
        <v>37792000</v>
      </c>
      <c r="K251" s="77">
        <v>191777934</v>
      </c>
      <c r="L251" s="68">
        <f t="shared" si="92"/>
        <v>0.19706125314709041</v>
      </c>
      <c r="M251" s="66">
        <v>37792000</v>
      </c>
      <c r="N251" s="77">
        <v>66392934</v>
      </c>
      <c r="O251" s="68">
        <f t="shared" si="93"/>
        <v>0.5692172001315682</v>
      </c>
      <c r="P251" s="66">
        <v>6552000</v>
      </c>
      <c r="Q251" s="77">
        <v>6552000</v>
      </c>
      <c r="R251" s="68">
        <f t="shared" si="94"/>
        <v>1</v>
      </c>
      <c r="S251" s="66">
        <v>0</v>
      </c>
      <c r="T251" s="77">
        <v>6552000</v>
      </c>
      <c r="U251" s="68">
        <f t="shared" si="95"/>
        <v>0</v>
      </c>
      <c r="V251" s="66">
        <v>0</v>
      </c>
      <c r="W251" s="77">
        <v>78665020</v>
      </c>
      <c r="X251" s="68">
        <f t="shared" si="96"/>
        <v>0</v>
      </c>
      <c r="Y251" s="66">
        <v>0</v>
      </c>
      <c r="Z251" s="77">
        <v>6552000</v>
      </c>
      <c r="AA251" s="68">
        <f t="shared" si="97"/>
        <v>0</v>
      </c>
      <c r="AB251" s="66">
        <v>0</v>
      </c>
      <c r="AC251" s="77">
        <v>0</v>
      </c>
      <c r="AD251" s="68">
        <f t="shared" si="98"/>
        <v>0</v>
      </c>
      <c r="AE251" s="66">
        <v>12222000</v>
      </c>
      <c r="AF251" s="77">
        <v>191777934</v>
      </c>
      <c r="AG251" s="68">
        <f t="shared" si="99"/>
        <v>0.0637299596730456</v>
      </c>
    </row>
    <row r="252" spans="1:33" s="10" customFormat="1" ht="12.75" customHeight="1">
      <c r="A252" s="17"/>
      <c r="B252" s="18" t="s">
        <v>524</v>
      </c>
      <c r="C252" s="51" t="s">
        <v>525</v>
      </c>
      <c r="D252" s="66">
        <v>803058344</v>
      </c>
      <c r="E252" s="77">
        <v>1358950905</v>
      </c>
      <c r="F252" s="103">
        <f t="shared" si="90"/>
        <v>0.5909399236170346</v>
      </c>
      <c r="G252" s="66">
        <v>328057270</v>
      </c>
      <c r="H252" s="77">
        <v>888707124</v>
      </c>
      <c r="I252" s="68">
        <f t="shared" si="91"/>
        <v>0.3691399125095795</v>
      </c>
      <c r="J252" s="66">
        <v>328057270</v>
      </c>
      <c r="K252" s="77">
        <v>828226200</v>
      </c>
      <c r="L252" s="68">
        <f t="shared" si="92"/>
        <v>0.3960962234713174</v>
      </c>
      <c r="M252" s="66">
        <v>328057270</v>
      </c>
      <c r="N252" s="77">
        <v>803058344</v>
      </c>
      <c r="O252" s="68">
        <f t="shared" si="93"/>
        <v>0.40850988281369505</v>
      </c>
      <c r="P252" s="66">
        <v>54108295</v>
      </c>
      <c r="Q252" s="77">
        <v>416135488</v>
      </c>
      <c r="R252" s="68">
        <f t="shared" si="94"/>
        <v>0.13002566846690086</v>
      </c>
      <c r="S252" s="66">
        <v>0</v>
      </c>
      <c r="T252" s="77">
        <v>416135488</v>
      </c>
      <c r="U252" s="68">
        <f t="shared" si="95"/>
        <v>0</v>
      </c>
      <c r="V252" s="66">
        <v>0</v>
      </c>
      <c r="W252" s="77">
        <v>1059632966</v>
      </c>
      <c r="X252" s="68">
        <f t="shared" si="96"/>
        <v>0</v>
      </c>
      <c r="Y252" s="66">
        <v>362027193</v>
      </c>
      <c r="Z252" s="77">
        <v>416135488</v>
      </c>
      <c r="AA252" s="68">
        <f t="shared" si="97"/>
        <v>0.8699743315330991</v>
      </c>
      <c r="AB252" s="66">
        <v>53163901</v>
      </c>
      <c r="AC252" s="77">
        <v>127751517</v>
      </c>
      <c r="AD252" s="68">
        <f t="shared" si="98"/>
        <v>0.4161508391325013</v>
      </c>
      <c r="AE252" s="66">
        <v>221527453</v>
      </c>
      <c r="AF252" s="77">
        <v>888707124</v>
      </c>
      <c r="AG252" s="68">
        <f t="shared" si="99"/>
        <v>0.2492693565940178</v>
      </c>
    </row>
    <row r="253" spans="1:33" s="10" customFormat="1" ht="12.75" customHeight="1">
      <c r="A253" s="17"/>
      <c r="B253" s="18" t="s">
        <v>526</v>
      </c>
      <c r="C253" s="51" t="s">
        <v>527</v>
      </c>
      <c r="D253" s="66">
        <v>435614084</v>
      </c>
      <c r="E253" s="77">
        <v>806304633</v>
      </c>
      <c r="F253" s="103">
        <f t="shared" si="90"/>
        <v>0.5402599292766311</v>
      </c>
      <c r="G253" s="66">
        <v>126587294</v>
      </c>
      <c r="H253" s="77">
        <v>446873322</v>
      </c>
      <c r="I253" s="68">
        <f t="shared" si="91"/>
        <v>0.2832733299751557</v>
      </c>
      <c r="J253" s="66">
        <v>126587294</v>
      </c>
      <c r="K253" s="77">
        <v>436768920</v>
      </c>
      <c r="L253" s="68">
        <f t="shared" si="92"/>
        <v>0.28982669829162755</v>
      </c>
      <c r="M253" s="66">
        <v>126587294</v>
      </c>
      <c r="N253" s="77">
        <v>435614084</v>
      </c>
      <c r="O253" s="68">
        <f t="shared" si="93"/>
        <v>0.2905950442134924</v>
      </c>
      <c r="P253" s="66">
        <v>0</v>
      </c>
      <c r="Q253" s="77">
        <v>423939451</v>
      </c>
      <c r="R253" s="68">
        <f t="shared" si="94"/>
        <v>0</v>
      </c>
      <c r="S253" s="66">
        <v>0</v>
      </c>
      <c r="T253" s="77">
        <v>423939451</v>
      </c>
      <c r="U253" s="68">
        <f t="shared" si="95"/>
        <v>0</v>
      </c>
      <c r="V253" s="66">
        <v>0</v>
      </c>
      <c r="W253" s="77">
        <v>398376800</v>
      </c>
      <c r="X253" s="68">
        <f t="shared" si="96"/>
        <v>0</v>
      </c>
      <c r="Y253" s="66">
        <v>7910451</v>
      </c>
      <c r="Z253" s="77">
        <v>423939451</v>
      </c>
      <c r="AA253" s="68">
        <f t="shared" si="97"/>
        <v>0.01865938869652402</v>
      </c>
      <c r="AB253" s="66">
        <v>0</v>
      </c>
      <c r="AC253" s="77">
        <v>0</v>
      </c>
      <c r="AD253" s="68">
        <f t="shared" si="98"/>
        <v>0</v>
      </c>
      <c r="AE253" s="66">
        <v>457595011</v>
      </c>
      <c r="AF253" s="77">
        <v>446873322</v>
      </c>
      <c r="AG253" s="68">
        <f t="shared" si="99"/>
        <v>1.0239926808609086</v>
      </c>
    </row>
    <row r="254" spans="1:33" s="10" customFormat="1" ht="12.75" customHeight="1">
      <c r="A254" s="17"/>
      <c r="B254" s="18" t="s">
        <v>528</v>
      </c>
      <c r="C254" s="51" t="s">
        <v>529</v>
      </c>
      <c r="D254" s="66">
        <v>224452172</v>
      </c>
      <c r="E254" s="77">
        <v>263308392</v>
      </c>
      <c r="F254" s="103">
        <f t="shared" si="90"/>
        <v>0.8524307573151714</v>
      </c>
      <c r="G254" s="66">
        <v>68798902</v>
      </c>
      <c r="H254" s="77">
        <v>190644761</v>
      </c>
      <c r="I254" s="68">
        <f t="shared" si="91"/>
        <v>0.36087486296043564</v>
      </c>
      <c r="J254" s="66">
        <v>68798902</v>
      </c>
      <c r="K254" s="77">
        <v>190644761</v>
      </c>
      <c r="L254" s="68">
        <f t="shared" si="92"/>
        <v>0.36087486296043564</v>
      </c>
      <c r="M254" s="66">
        <v>68798902</v>
      </c>
      <c r="N254" s="77">
        <v>224452172</v>
      </c>
      <c r="O254" s="68">
        <f t="shared" si="93"/>
        <v>0.30651920802085175</v>
      </c>
      <c r="P254" s="66">
        <v>136500000</v>
      </c>
      <c r="Q254" s="77">
        <v>136500000</v>
      </c>
      <c r="R254" s="68">
        <f t="shared" si="94"/>
        <v>1</v>
      </c>
      <c r="S254" s="66">
        <v>0</v>
      </c>
      <c r="T254" s="77">
        <v>136500000</v>
      </c>
      <c r="U254" s="68">
        <f t="shared" si="95"/>
        <v>0</v>
      </c>
      <c r="V254" s="66">
        <v>0</v>
      </c>
      <c r="W254" s="77">
        <v>1235622919</v>
      </c>
      <c r="X254" s="68">
        <f t="shared" si="96"/>
        <v>0</v>
      </c>
      <c r="Y254" s="66">
        <v>0</v>
      </c>
      <c r="Z254" s="77">
        <v>136500000</v>
      </c>
      <c r="AA254" s="68">
        <f t="shared" si="97"/>
        <v>0</v>
      </c>
      <c r="AB254" s="66">
        <v>0</v>
      </c>
      <c r="AC254" s="77">
        <v>0</v>
      </c>
      <c r="AD254" s="68">
        <f t="shared" si="98"/>
        <v>0</v>
      </c>
      <c r="AE254" s="66">
        <v>0</v>
      </c>
      <c r="AF254" s="77">
        <v>190644761</v>
      </c>
      <c r="AG254" s="68">
        <f t="shared" si="99"/>
        <v>0</v>
      </c>
    </row>
    <row r="255" spans="1:33" s="10" customFormat="1" ht="12.75" customHeight="1">
      <c r="A255" s="17"/>
      <c r="B255" s="18" t="s">
        <v>530</v>
      </c>
      <c r="C255" s="51" t="s">
        <v>531</v>
      </c>
      <c r="D255" s="66">
        <v>500276061</v>
      </c>
      <c r="E255" s="77">
        <v>1216074791</v>
      </c>
      <c r="F255" s="103">
        <f t="shared" si="90"/>
        <v>0.41138593177202043</v>
      </c>
      <c r="G255" s="66">
        <v>246460601</v>
      </c>
      <c r="H255" s="77">
        <v>1085268521</v>
      </c>
      <c r="I255" s="68">
        <f t="shared" si="91"/>
        <v>0.22709642473818697</v>
      </c>
      <c r="J255" s="66">
        <v>246460601</v>
      </c>
      <c r="K255" s="77">
        <v>1060268521</v>
      </c>
      <c r="L255" s="68">
        <f t="shared" si="92"/>
        <v>0.2324511160319547</v>
      </c>
      <c r="M255" s="66">
        <v>246460601</v>
      </c>
      <c r="N255" s="77">
        <v>500276061</v>
      </c>
      <c r="O255" s="68">
        <f t="shared" si="93"/>
        <v>0.4926491995386523</v>
      </c>
      <c r="P255" s="66">
        <v>0</v>
      </c>
      <c r="Q255" s="77">
        <v>280806270</v>
      </c>
      <c r="R255" s="68">
        <f t="shared" si="94"/>
        <v>0</v>
      </c>
      <c r="S255" s="66">
        <v>0</v>
      </c>
      <c r="T255" s="77">
        <v>280806270</v>
      </c>
      <c r="U255" s="68">
        <f t="shared" si="95"/>
        <v>0</v>
      </c>
      <c r="V255" s="66">
        <v>0</v>
      </c>
      <c r="W255" s="77">
        <v>3658094473</v>
      </c>
      <c r="X255" s="68">
        <f t="shared" si="96"/>
        <v>0</v>
      </c>
      <c r="Y255" s="66">
        <v>264944051</v>
      </c>
      <c r="Z255" s="77">
        <v>280806270</v>
      </c>
      <c r="AA255" s="68">
        <f t="shared" si="97"/>
        <v>0.9435118774235347</v>
      </c>
      <c r="AB255" s="66">
        <v>9474200</v>
      </c>
      <c r="AC255" s="77">
        <v>110450000</v>
      </c>
      <c r="AD255" s="68">
        <f t="shared" si="98"/>
        <v>0.08577818017202354</v>
      </c>
      <c r="AE255" s="66">
        <v>161612811</v>
      </c>
      <c r="AF255" s="77">
        <v>1085268521</v>
      </c>
      <c r="AG255" s="68">
        <f t="shared" si="99"/>
        <v>0.148915045330058</v>
      </c>
    </row>
    <row r="256" spans="1:33" s="10" customFormat="1" ht="12.75" customHeight="1">
      <c r="A256" s="17"/>
      <c r="B256" s="18" t="s">
        <v>532</v>
      </c>
      <c r="C256" s="51" t="s">
        <v>533</v>
      </c>
      <c r="D256" s="66">
        <v>987881</v>
      </c>
      <c r="E256" s="77">
        <v>54192882</v>
      </c>
      <c r="F256" s="103">
        <f t="shared" si="90"/>
        <v>0.01822898069897814</v>
      </c>
      <c r="G256" s="66">
        <v>27861268</v>
      </c>
      <c r="H256" s="77">
        <v>50351322</v>
      </c>
      <c r="I256" s="68">
        <f t="shared" si="91"/>
        <v>0.5533373681827063</v>
      </c>
      <c r="J256" s="66">
        <v>27861268</v>
      </c>
      <c r="K256" s="77">
        <v>50351322</v>
      </c>
      <c r="L256" s="68">
        <f t="shared" si="92"/>
        <v>0.5533373681827063</v>
      </c>
      <c r="M256" s="66">
        <v>27861268</v>
      </c>
      <c r="N256" s="77">
        <v>987881</v>
      </c>
      <c r="O256" s="68">
        <f t="shared" si="93"/>
        <v>28.20306089498634</v>
      </c>
      <c r="P256" s="66">
        <v>0</v>
      </c>
      <c r="Q256" s="77">
        <v>3373000</v>
      </c>
      <c r="R256" s="68">
        <f t="shared" si="94"/>
        <v>0</v>
      </c>
      <c r="S256" s="66">
        <v>0</v>
      </c>
      <c r="T256" s="77">
        <v>3373000</v>
      </c>
      <c r="U256" s="68">
        <f t="shared" si="95"/>
        <v>0</v>
      </c>
      <c r="V256" s="66">
        <v>0</v>
      </c>
      <c r="W256" s="77">
        <v>22970100</v>
      </c>
      <c r="X256" s="68">
        <f t="shared" si="96"/>
        <v>0</v>
      </c>
      <c r="Y256" s="66">
        <v>0</v>
      </c>
      <c r="Z256" s="77">
        <v>3373000</v>
      </c>
      <c r="AA256" s="68">
        <f t="shared" si="97"/>
        <v>0</v>
      </c>
      <c r="AB256" s="66">
        <v>0</v>
      </c>
      <c r="AC256" s="77">
        <v>0</v>
      </c>
      <c r="AD256" s="68">
        <f t="shared" si="98"/>
        <v>0</v>
      </c>
      <c r="AE256" s="66">
        <v>0</v>
      </c>
      <c r="AF256" s="77">
        <v>50351322</v>
      </c>
      <c r="AG256" s="68">
        <f t="shared" si="99"/>
        <v>0</v>
      </c>
    </row>
    <row r="257" spans="1:33" s="10" customFormat="1" ht="12.75" customHeight="1">
      <c r="A257" s="17"/>
      <c r="B257" s="18" t="s">
        <v>534</v>
      </c>
      <c r="C257" s="51" t="s">
        <v>535</v>
      </c>
      <c r="D257" s="66">
        <v>2815000</v>
      </c>
      <c r="E257" s="77">
        <v>98590000</v>
      </c>
      <c r="F257" s="103">
        <f t="shared" si="90"/>
        <v>0.02855259154072421</v>
      </c>
      <c r="G257" s="66">
        <v>44664000</v>
      </c>
      <c r="H257" s="77">
        <v>99916000</v>
      </c>
      <c r="I257" s="68">
        <f t="shared" si="91"/>
        <v>0.44701549301413185</v>
      </c>
      <c r="J257" s="66">
        <v>44664000</v>
      </c>
      <c r="K257" s="77">
        <v>99916000</v>
      </c>
      <c r="L257" s="68">
        <f t="shared" si="92"/>
        <v>0.44701549301413185</v>
      </c>
      <c r="M257" s="66">
        <v>44664000</v>
      </c>
      <c r="N257" s="77">
        <v>2815000</v>
      </c>
      <c r="O257" s="68">
        <f t="shared" si="93"/>
        <v>15.866429840142096</v>
      </c>
      <c r="P257" s="66">
        <v>8175000</v>
      </c>
      <c r="Q257" s="77">
        <v>8175000</v>
      </c>
      <c r="R257" s="68">
        <f t="shared" si="94"/>
        <v>1</v>
      </c>
      <c r="S257" s="66">
        <v>0</v>
      </c>
      <c r="T257" s="77">
        <v>8175000</v>
      </c>
      <c r="U257" s="68">
        <f t="shared" si="95"/>
        <v>0</v>
      </c>
      <c r="V257" s="66">
        <v>0</v>
      </c>
      <c r="W257" s="77">
        <v>4710000</v>
      </c>
      <c r="X257" s="68">
        <f t="shared" si="96"/>
        <v>0</v>
      </c>
      <c r="Y257" s="66">
        <v>0</v>
      </c>
      <c r="Z257" s="77">
        <v>8175000</v>
      </c>
      <c r="AA257" s="68">
        <f t="shared" si="97"/>
        <v>0</v>
      </c>
      <c r="AB257" s="66">
        <v>5071000</v>
      </c>
      <c r="AC257" s="77">
        <v>0</v>
      </c>
      <c r="AD257" s="68">
        <f t="shared" si="98"/>
        <v>0</v>
      </c>
      <c r="AE257" s="66">
        <v>4703000</v>
      </c>
      <c r="AF257" s="77">
        <v>99916000</v>
      </c>
      <c r="AG257" s="68">
        <f t="shared" si="99"/>
        <v>0.047069538412266305</v>
      </c>
    </row>
    <row r="258" spans="1:33" s="10" customFormat="1" ht="12.75" customHeight="1">
      <c r="A258" s="17"/>
      <c r="B258" s="18" t="s">
        <v>536</v>
      </c>
      <c r="C258" s="51" t="s">
        <v>537</v>
      </c>
      <c r="D258" s="66">
        <v>79180050</v>
      </c>
      <c r="E258" s="77">
        <v>79180050</v>
      </c>
      <c r="F258" s="103">
        <f t="shared" si="90"/>
        <v>1</v>
      </c>
      <c r="G258" s="66">
        <v>27684081</v>
      </c>
      <c r="H258" s="77">
        <v>66180051</v>
      </c>
      <c r="I258" s="68">
        <f t="shared" si="91"/>
        <v>0.41831459150734107</v>
      </c>
      <c r="J258" s="66">
        <v>27684081</v>
      </c>
      <c r="K258" s="77">
        <v>66180051</v>
      </c>
      <c r="L258" s="68">
        <f t="shared" si="92"/>
        <v>0.41831459150734107</v>
      </c>
      <c r="M258" s="66">
        <v>27684081</v>
      </c>
      <c r="N258" s="77">
        <v>79180050</v>
      </c>
      <c r="O258" s="68">
        <f t="shared" si="93"/>
        <v>0.3496345480963955</v>
      </c>
      <c r="P258" s="66">
        <v>0</v>
      </c>
      <c r="Q258" s="77">
        <v>13000000</v>
      </c>
      <c r="R258" s="68">
        <f t="shared" si="94"/>
        <v>0</v>
      </c>
      <c r="S258" s="66">
        <v>0</v>
      </c>
      <c r="T258" s="77">
        <v>13000000</v>
      </c>
      <c r="U258" s="68">
        <f t="shared" si="95"/>
        <v>0</v>
      </c>
      <c r="V258" s="66">
        <v>0</v>
      </c>
      <c r="W258" s="77">
        <v>0</v>
      </c>
      <c r="X258" s="68">
        <f t="shared" si="96"/>
        <v>0</v>
      </c>
      <c r="Y258" s="66">
        <v>12000000</v>
      </c>
      <c r="Z258" s="77">
        <v>13000000</v>
      </c>
      <c r="AA258" s="68">
        <f t="shared" si="97"/>
        <v>0.9230769230769231</v>
      </c>
      <c r="AB258" s="66">
        <v>0</v>
      </c>
      <c r="AC258" s="77">
        <v>0</v>
      </c>
      <c r="AD258" s="68">
        <f t="shared" si="98"/>
        <v>0</v>
      </c>
      <c r="AE258" s="66">
        <v>12000000</v>
      </c>
      <c r="AF258" s="77">
        <v>66180051</v>
      </c>
      <c r="AG258" s="68">
        <f t="shared" si="99"/>
        <v>0.18132352300544466</v>
      </c>
    </row>
    <row r="259" spans="1:33" s="10" customFormat="1" ht="12.75" customHeight="1">
      <c r="A259" s="17"/>
      <c r="B259" s="18" t="s">
        <v>538</v>
      </c>
      <c r="C259" s="51" t="s">
        <v>539</v>
      </c>
      <c r="D259" s="66">
        <v>284342119</v>
      </c>
      <c r="E259" s="77">
        <v>517627519</v>
      </c>
      <c r="F259" s="103">
        <f t="shared" si="90"/>
        <v>0.549318010660094</v>
      </c>
      <c r="G259" s="66">
        <v>156922004</v>
      </c>
      <c r="H259" s="77">
        <v>517627519</v>
      </c>
      <c r="I259" s="68">
        <f t="shared" si="91"/>
        <v>0.3031562238096541</v>
      </c>
      <c r="J259" s="66">
        <v>156922004</v>
      </c>
      <c r="K259" s="77">
        <v>517627519</v>
      </c>
      <c r="L259" s="68">
        <f t="shared" si="92"/>
        <v>0.3031562238096541</v>
      </c>
      <c r="M259" s="66">
        <v>156922004</v>
      </c>
      <c r="N259" s="77">
        <v>284342119</v>
      </c>
      <c r="O259" s="68">
        <f t="shared" si="93"/>
        <v>0.5518774515428015</v>
      </c>
      <c r="P259" s="66">
        <v>13295696</v>
      </c>
      <c r="Q259" s="77">
        <v>14955252</v>
      </c>
      <c r="R259" s="68">
        <f t="shared" si="94"/>
        <v>0.8890318932773583</v>
      </c>
      <c r="S259" s="66">
        <v>0</v>
      </c>
      <c r="T259" s="77">
        <v>14955252</v>
      </c>
      <c r="U259" s="68">
        <f t="shared" si="95"/>
        <v>0</v>
      </c>
      <c r="V259" s="66">
        <v>0</v>
      </c>
      <c r="W259" s="77">
        <v>203209000</v>
      </c>
      <c r="X259" s="68">
        <f t="shared" si="96"/>
        <v>0</v>
      </c>
      <c r="Y259" s="66">
        <v>75000</v>
      </c>
      <c r="Z259" s="77">
        <v>14955252</v>
      </c>
      <c r="AA259" s="68">
        <f t="shared" si="97"/>
        <v>0.005014960630553066</v>
      </c>
      <c r="AB259" s="66">
        <v>1600000</v>
      </c>
      <c r="AC259" s="77">
        <v>160000</v>
      </c>
      <c r="AD259" s="68">
        <f t="shared" si="98"/>
        <v>10</v>
      </c>
      <c r="AE259" s="66">
        <v>2000000</v>
      </c>
      <c r="AF259" s="77">
        <v>517627519</v>
      </c>
      <c r="AG259" s="68">
        <f t="shared" si="99"/>
        <v>0.003863782211316319</v>
      </c>
    </row>
    <row r="260" spans="1:33" s="10" customFormat="1" ht="12.75" customHeight="1">
      <c r="A260" s="17"/>
      <c r="B260" s="18" t="s">
        <v>540</v>
      </c>
      <c r="C260" s="51" t="s">
        <v>541</v>
      </c>
      <c r="D260" s="66">
        <v>33209870</v>
      </c>
      <c r="E260" s="77">
        <v>218830870</v>
      </c>
      <c r="F260" s="103">
        <f t="shared" si="90"/>
        <v>0.15176044403607225</v>
      </c>
      <c r="G260" s="66">
        <v>66456010</v>
      </c>
      <c r="H260" s="77">
        <v>212395830</v>
      </c>
      <c r="I260" s="68">
        <f t="shared" si="91"/>
        <v>0.3128875458618938</v>
      </c>
      <c r="J260" s="66">
        <v>66456010</v>
      </c>
      <c r="K260" s="77">
        <v>212395830</v>
      </c>
      <c r="L260" s="68">
        <f t="shared" si="92"/>
        <v>0.3128875458618938</v>
      </c>
      <c r="M260" s="66">
        <v>66456010</v>
      </c>
      <c r="N260" s="77">
        <v>33209870</v>
      </c>
      <c r="O260" s="68">
        <f t="shared" si="93"/>
        <v>2.0010921451965937</v>
      </c>
      <c r="P260" s="66">
        <v>6435000</v>
      </c>
      <c r="Q260" s="77">
        <v>6435000</v>
      </c>
      <c r="R260" s="68">
        <f t="shared" si="94"/>
        <v>1</v>
      </c>
      <c r="S260" s="66">
        <v>0</v>
      </c>
      <c r="T260" s="77">
        <v>6435000</v>
      </c>
      <c r="U260" s="68">
        <f t="shared" si="95"/>
        <v>0</v>
      </c>
      <c r="V260" s="66">
        <v>0</v>
      </c>
      <c r="W260" s="77">
        <v>29120983</v>
      </c>
      <c r="X260" s="68">
        <f t="shared" si="96"/>
        <v>0</v>
      </c>
      <c r="Y260" s="66">
        <v>0</v>
      </c>
      <c r="Z260" s="77">
        <v>6435000</v>
      </c>
      <c r="AA260" s="68">
        <f t="shared" si="97"/>
        <v>0</v>
      </c>
      <c r="AB260" s="66">
        <v>0</v>
      </c>
      <c r="AC260" s="77">
        <v>0</v>
      </c>
      <c r="AD260" s="68">
        <f t="shared" si="98"/>
        <v>0</v>
      </c>
      <c r="AE260" s="66">
        <v>40111000</v>
      </c>
      <c r="AF260" s="77">
        <v>212395830</v>
      </c>
      <c r="AG260" s="68">
        <f t="shared" si="99"/>
        <v>0.1888502236602291</v>
      </c>
    </row>
    <row r="261" spans="1:33" s="10" customFormat="1" ht="12.75" customHeight="1">
      <c r="A261" s="17"/>
      <c r="B261" s="18" t="s">
        <v>542</v>
      </c>
      <c r="C261" s="51" t="s">
        <v>543</v>
      </c>
      <c r="D261" s="66">
        <v>410141436</v>
      </c>
      <c r="E261" s="77">
        <v>694930601</v>
      </c>
      <c r="F261" s="103">
        <f t="shared" si="90"/>
        <v>0.5901904958708244</v>
      </c>
      <c r="G261" s="66">
        <v>269299702</v>
      </c>
      <c r="H261" s="77">
        <v>680918087</v>
      </c>
      <c r="I261" s="68">
        <f t="shared" si="91"/>
        <v>0.395495004673007</v>
      </c>
      <c r="J261" s="66">
        <v>269299702</v>
      </c>
      <c r="K261" s="77">
        <v>641918087</v>
      </c>
      <c r="L261" s="68">
        <f t="shared" si="92"/>
        <v>0.41952346795300693</v>
      </c>
      <c r="M261" s="66">
        <v>269299702</v>
      </c>
      <c r="N261" s="77">
        <v>410141436</v>
      </c>
      <c r="O261" s="68">
        <f t="shared" si="93"/>
        <v>0.6566020361814894</v>
      </c>
      <c r="P261" s="66">
        <v>56323400</v>
      </c>
      <c r="Q261" s="77">
        <v>366519235</v>
      </c>
      <c r="R261" s="68">
        <f t="shared" si="94"/>
        <v>0.15367106176569423</v>
      </c>
      <c r="S261" s="66">
        <v>35443400</v>
      </c>
      <c r="T261" s="77">
        <v>366519235</v>
      </c>
      <c r="U261" s="68">
        <f t="shared" si="95"/>
        <v>0.09670270101922482</v>
      </c>
      <c r="V261" s="66">
        <v>35443400</v>
      </c>
      <c r="W261" s="77">
        <v>843060960</v>
      </c>
      <c r="X261" s="68">
        <f t="shared" si="96"/>
        <v>0.042041325220420596</v>
      </c>
      <c r="Y261" s="66">
        <v>331830835</v>
      </c>
      <c r="Z261" s="77">
        <v>366519235</v>
      </c>
      <c r="AA261" s="68">
        <f t="shared" si="97"/>
        <v>0.9053572181552764</v>
      </c>
      <c r="AB261" s="66">
        <v>58504950</v>
      </c>
      <c r="AC261" s="77">
        <v>391113539</v>
      </c>
      <c r="AD261" s="68">
        <f t="shared" si="98"/>
        <v>0.14958559130830804</v>
      </c>
      <c r="AE261" s="66">
        <v>223106000</v>
      </c>
      <c r="AF261" s="77">
        <v>680918087</v>
      </c>
      <c r="AG261" s="68">
        <f t="shared" si="99"/>
        <v>0.32765468308084467</v>
      </c>
    </row>
    <row r="262" spans="1:33" s="10" customFormat="1" ht="12.75" customHeight="1">
      <c r="A262" s="17"/>
      <c r="B262" s="18" t="s">
        <v>544</v>
      </c>
      <c r="C262" s="51" t="s">
        <v>545</v>
      </c>
      <c r="D262" s="66">
        <v>159687839</v>
      </c>
      <c r="E262" s="77">
        <v>498467448</v>
      </c>
      <c r="F262" s="103">
        <f t="shared" si="90"/>
        <v>0.3203576073838226</v>
      </c>
      <c r="G262" s="66">
        <v>120570376</v>
      </c>
      <c r="H262" s="77">
        <v>419317861</v>
      </c>
      <c r="I262" s="68">
        <f t="shared" si="91"/>
        <v>0.2875393280707401</v>
      </c>
      <c r="J262" s="66">
        <v>120570376</v>
      </c>
      <c r="K262" s="77">
        <v>377156197</v>
      </c>
      <c r="L262" s="68">
        <f t="shared" si="92"/>
        <v>0.31968287133831713</v>
      </c>
      <c r="M262" s="66">
        <v>120570376</v>
      </c>
      <c r="N262" s="77">
        <v>159687839</v>
      </c>
      <c r="O262" s="68">
        <f t="shared" si="93"/>
        <v>0.7550379337276898</v>
      </c>
      <c r="P262" s="66">
        <v>5095000</v>
      </c>
      <c r="Q262" s="77">
        <v>101771669</v>
      </c>
      <c r="R262" s="68">
        <f t="shared" si="94"/>
        <v>0.050063048489457314</v>
      </c>
      <c r="S262" s="66">
        <v>0</v>
      </c>
      <c r="T262" s="77">
        <v>101771669</v>
      </c>
      <c r="U262" s="68">
        <f t="shared" si="95"/>
        <v>0</v>
      </c>
      <c r="V262" s="66">
        <v>0</v>
      </c>
      <c r="W262" s="77">
        <v>101771669</v>
      </c>
      <c r="X262" s="68">
        <f t="shared" si="96"/>
        <v>0</v>
      </c>
      <c r="Y262" s="66">
        <v>101471669</v>
      </c>
      <c r="Z262" s="77">
        <v>101771669</v>
      </c>
      <c r="AA262" s="68">
        <f t="shared" si="97"/>
        <v>0.9970522248190702</v>
      </c>
      <c r="AB262" s="66">
        <v>0</v>
      </c>
      <c r="AC262" s="77">
        <v>79286561</v>
      </c>
      <c r="AD262" s="68">
        <f t="shared" si="98"/>
        <v>0</v>
      </c>
      <c r="AE262" s="66">
        <v>0</v>
      </c>
      <c r="AF262" s="77">
        <v>419317861</v>
      </c>
      <c r="AG262" s="68">
        <f t="shared" si="99"/>
        <v>0</v>
      </c>
    </row>
    <row r="263" spans="1:33" s="10" customFormat="1" ht="12.75" customHeight="1">
      <c r="A263" s="17"/>
      <c r="B263" s="18" t="s">
        <v>546</v>
      </c>
      <c r="C263" s="51" t="s">
        <v>547</v>
      </c>
      <c r="D263" s="66">
        <v>106687000</v>
      </c>
      <c r="E263" s="77">
        <v>368366400</v>
      </c>
      <c r="F263" s="103">
        <f t="shared" si="90"/>
        <v>0.2896219633495346</v>
      </c>
      <c r="G263" s="66">
        <v>115377000</v>
      </c>
      <c r="H263" s="77">
        <v>579920284</v>
      </c>
      <c r="I263" s="68">
        <f t="shared" si="91"/>
        <v>0.19895320647208126</v>
      </c>
      <c r="J263" s="66">
        <v>115377000</v>
      </c>
      <c r="K263" s="77">
        <v>535666284</v>
      </c>
      <c r="L263" s="68">
        <f t="shared" si="92"/>
        <v>0.21538969960633175</v>
      </c>
      <c r="M263" s="66">
        <v>115377000</v>
      </c>
      <c r="N263" s="77">
        <v>106687000</v>
      </c>
      <c r="O263" s="68">
        <f t="shared" si="93"/>
        <v>1.0814532229793696</v>
      </c>
      <c r="P263" s="66">
        <v>2845130</v>
      </c>
      <c r="Q263" s="77">
        <v>171697130</v>
      </c>
      <c r="R263" s="68">
        <f t="shared" si="94"/>
        <v>0.016570632252268864</v>
      </c>
      <c r="S263" s="66">
        <v>0</v>
      </c>
      <c r="T263" s="77">
        <v>171697130</v>
      </c>
      <c r="U263" s="68">
        <f t="shared" si="95"/>
        <v>0</v>
      </c>
      <c r="V263" s="66">
        <v>0</v>
      </c>
      <c r="W263" s="77">
        <v>929569000</v>
      </c>
      <c r="X263" s="68">
        <f t="shared" si="96"/>
        <v>0</v>
      </c>
      <c r="Y263" s="66">
        <v>168852000</v>
      </c>
      <c r="Z263" s="77">
        <v>171697130</v>
      </c>
      <c r="AA263" s="68">
        <f t="shared" si="97"/>
        <v>0.9834293677477312</v>
      </c>
      <c r="AB263" s="66">
        <v>43015000</v>
      </c>
      <c r="AC263" s="77">
        <v>96458000</v>
      </c>
      <c r="AD263" s="68">
        <f t="shared" si="98"/>
        <v>0.44594538555640795</v>
      </c>
      <c r="AE263" s="66">
        <v>296017000</v>
      </c>
      <c r="AF263" s="77">
        <v>579920284</v>
      </c>
      <c r="AG263" s="68">
        <f t="shared" si="99"/>
        <v>0.5104442940988765</v>
      </c>
    </row>
    <row r="264" spans="1:33" s="10" customFormat="1" ht="12.75" customHeight="1">
      <c r="A264" s="17"/>
      <c r="B264" s="18" t="s">
        <v>548</v>
      </c>
      <c r="C264" s="51" t="s">
        <v>549</v>
      </c>
      <c r="D264" s="66">
        <v>178343000</v>
      </c>
      <c r="E264" s="77">
        <v>346140000</v>
      </c>
      <c r="F264" s="103">
        <f t="shared" si="90"/>
        <v>0.5152337204599295</v>
      </c>
      <c r="G264" s="66">
        <v>43521000</v>
      </c>
      <c r="H264" s="77">
        <v>174854000</v>
      </c>
      <c r="I264" s="68">
        <f t="shared" si="91"/>
        <v>0.24889908151943907</v>
      </c>
      <c r="J264" s="66">
        <v>43521000</v>
      </c>
      <c r="K264" s="77">
        <v>174854000</v>
      </c>
      <c r="L264" s="68">
        <f t="shared" si="92"/>
        <v>0.24889908151943907</v>
      </c>
      <c r="M264" s="66">
        <v>43521000</v>
      </c>
      <c r="N264" s="77">
        <v>178343000</v>
      </c>
      <c r="O264" s="68">
        <f t="shared" si="93"/>
        <v>0.24402976287266673</v>
      </c>
      <c r="P264" s="66">
        <v>0</v>
      </c>
      <c r="Q264" s="77">
        <v>168886000</v>
      </c>
      <c r="R264" s="68">
        <f t="shared" si="94"/>
        <v>0</v>
      </c>
      <c r="S264" s="66">
        <v>0</v>
      </c>
      <c r="T264" s="77">
        <v>168886000</v>
      </c>
      <c r="U264" s="68">
        <f t="shared" si="95"/>
        <v>0</v>
      </c>
      <c r="V264" s="66">
        <v>0</v>
      </c>
      <c r="W264" s="77">
        <v>25540000</v>
      </c>
      <c r="X264" s="68">
        <f t="shared" si="96"/>
        <v>0</v>
      </c>
      <c r="Y264" s="66">
        <v>163412000</v>
      </c>
      <c r="Z264" s="77">
        <v>168886000</v>
      </c>
      <c r="AA264" s="68">
        <f t="shared" si="97"/>
        <v>0.9675876034721647</v>
      </c>
      <c r="AB264" s="66">
        <v>0</v>
      </c>
      <c r="AC264" s="77">
        <v>0</v>
      </c>
      <c r="AD264" s="68">
        <f t="shared" si="98"/>
        <v>0</v>
      </c>
      <c r="AE264" s="66">
        <v>97482000</v>
      </c>
      <c r="AF264" s="77">
        <v>174854000</v>
      </c>
      <c r="AG264" s="68">
        <f t="shared" si="99"/>
        <v>0.5575051185560524</v>
      </c>
    </row>
    <row r="265" spans="1:33" s="10" customFormat="1" ht="12.75" customHeight="1">
      <c r="A265" s="17"/>
      <c r="B265" s="18" t="s">
        <v>550</v>
      </c>
      <c r="C265" s="51" t="s">
        <v>551</v>
      </c>
      <c r="D265" s="66">
        <v>15930000</v>
      </c>
      <c r="E265" s="77">
        <v>106968000</v>
      </c>
      <c r="F265" s="103">
        <f t="shared" si="90"/>
        <v>0.1489230424052053</v>
      </c>
      <c r="G265" s="66">
        <v>39978000</v>
      </c>
      <c r="H265" s="77">
        <v>106968000</v>
      </c>
      <c r="I265" s="68">
        <f t="shared" si="91"/>
        <v>0.37373794031859997</v>
      </c>
      <c r="J265" s="66">
        <v>39978000</v>
      </c>
      <c r="K265" s="77">
        <v>106968000</v>
      </c>
      <c r="L265" s="68">
        <f t="shared" si="92"/>
        <v>0.37373794031859997</v>
      </c>
      <c r="M265" s="66">
        <v>39978000</v>
      </c>
      <c r="N265" s="77">
        <v>15930000</v>
      </c>
      <c r="O265" s="68">
        <f t="shared" si="93"/>
        <v>2.5096045197740113</v>
      </c>
      <c r="P265" s="66">
        <v>9253000</v>
      </c>
      <c r="Q265" s="77">
        <v>85346000</v>
      </c>
      <c r="R265" s="68">
        <f t="shared" si="94"/>
        <v>0.10841750052726548</v>
      </c>
      <c r="S265" s="66">
        <v>0</v>
      </c>
      <c r="T265" s="77">
        <v>85346000</v>
      </c>
      <c r="U265" s="68">
        <f t="shared" si="95"/>
        <v>0</v>
      </c>
      <c r="V265" s="66">
        <v>0</v>
      </c>
      <c r="W265" s="77">
        <v>137087000</v>
      </c>
      <c r="X265" s="68">
        <f t="shared" si="96"/>
        <v>0</v>
      </c>
      <c r="Y265" s="66">
        <v>0</v>
      </c>
      <c r="Z265" s="77">
        <v>85346000</v>
      </c>
      <c r="AA265" s="68">
        <f t="shared" si="97"/>
        <v>0</v>
      </c>
      <c r="AB265" s="66">
        <v>0</v>
      </c>
      <c r="AC265" s="77">
        <v>8705000</v>
      </c>
      <c r="AD265" s="68">
        <f t="shared" si="98"/>
        <v>0</v>
      </c>
      <c r="AE265" s="66">
        <v>15700000</v>
      </c>
      <c r="AF265" s="77">
        <v>106968000</v>
      </c>
      <c r="AG265" s="68">
        <f t="shared" si="99"/>
        <v>0.1467728666517089</v>
      </c>
    </row>
    <row r="266" spans="1:33" s="10" customFormat="1" ht="12.75" customHeight="1">
      <c r="A266" s="17"/>
      <c r="B266" s="18" t="s">
        <v>552</v>
      </c>
      <c r="C266" s="51" t="s">
        <v>553</v>
      </c>
      <c r="D266" s="66">
        <v>309559017</v>
      </c>
      <c r="E266" s="77">
        <v>547622017</v>
      </c>
      <c r="F266" s="103">
        <f t="shared" si="90"/>
        <v>0.5652786180801054</v>
      </c>
      <c r="G266" s="66">
        <v>85304043</v>
      </c>
      <c r="H266" s="77">
        <v>318834020</v>
      </c>
      <c r="I266" s="68">
        <f t="shared" si="91"/>
        <v>0.2675500029764703</v>
      </c>
      <c r="J266" s="66">
        <v>85304043</v>
      </c>
      <c r="K266" s="77">
        <v>268905112</v>
      </c>
      <c r="L266" s="68">
        <f t="shared" si="92"/>
        <v>0.317227301353795</v>
      </c>
      <c r="M266" s="66">
        <v>85304043</v>
      </c>
      <c r="N266" s="77">
        <v>309559017</v>
      </c>
      <c r="O266" s="68">
        <f t="shared" si="93"/>
        <v>0.27556633247740286</v>
      </c>
      <c r="P266" s="66">
        <v>0</v>
      </c>
      <c r="Q266" s="77">
        <v>248052000</v>
      </c>
      <c r="R266" s="68">
        <f t="shared" si="94"/>
        <v>0</v>
      </c>
      <c r="S266" s="66">
        <v>0</v>
      </c>
      <c r="T266" s="77">
        <v>248052000</v>
      </c>
      <c r="U266" s="68">
        <f t="shared" si="95"/>
        <v>0</v>
      </c>
      <c r="V266" s="66">
        <v>0</v>
      </c>
      <c r="W266" s="77">
        <v>248052000</v>
      </c>
      <c r="X266" s="68">
        <f t="shared" si="96"/>
        <v>0</v>
      </c>
      <c r="Y266" s="66">
        <v>186600000</v>
      </c>
      <c r="Z266" s="77">
        <v>248052000</v>
      </c>
      <c r="AA266" s="68">
        <f t="shared" si="97"/>
        <v>0.752261622563011</v>
      </c>
      <c r="AB266" s="66">
        <v>0</v>
      </c>
      <c r="AC266" s="77">
        <v>19901291</v>
      </c>
      <c r="AD266" s="68">
        <f t="shared" si="98"/>
        <v>0</v>
      </c>
      <c r="AE266" s="66">
        <v>0</v>
      </c>
      <c r="AF266" s="77">
        <v>318834020</v>
      </c>
      <c r="AG266" s="68">
        <f t="shared" si="99"/>
        <v>0</v>
      </c>
    </row>
    <row r="267" spans="1:33" s="10" customFormat="1" ht="12.75" customHeight="1">
      <c r="A267" s="17"/>
      <c r="B267" s="18" t="s">
        <v>554</v>
      </c>
      <c r="C267" s="51" t="s">
        <v>555</v>
      </c>
      <c r="D267" s="66">
        <v>30670494</v>
      </c>
      <c r="E267" s="77">
        <v>206614651</v>
      </c>
      <c r="F267" s="103">
        <f t="shared" si="90"/>
        <v>0.1484429775505126</v>
      </c>
      <c r="G267" s="66">
        <v>61393894</v>
      </c>
      <c r="H267" s="77">
        <v>206614651</v>
      </c>
      <c r="I267" s="68">
        <f t="shared" si="91"/>
        <v>0.29714201632293735</v>
      </c>
      <c r="J267" s="66">
        <v>61393894</v>
      </c>
      <c r="K267" s="77">
        <v>199241651</v>
      </c>
      <c r="L267" s="68">
        <f t="shared" si="92"/>
        <v>0.30813785015262696</v>
      </c>
      <c r="M267" s="66">
        <v>61393894</v>
      </c>
      <c r="N267" s="77">
        <v>30670494</v>
      </c>
      <c r="O267" s="68">
        <f t="shared" si="93"/>
        <v>2.001724980367124</v>
      </c>
      <c r="P267" s="66">
        <v>0</v>
      </c>
      <c r="Q267" s="77">
        <v>222741391</v>
      </c>
      <c r="R267" s="68">
        <f t="shared" si="94"/>
        <v>0</v>
      </c>
      <c r="S267" s="66">
        <v>0</v>
      </c>
      <c r="T267" s="77">
        <v>222741391</v>
      </c>
      <c r="U267" s="68">
        <f t="shared" si="95"/>
        <v>0</v>
      </c>
      <c r="V267" s="66">
        <v>0</v>
      </c>
      <c r="W267" s="77">
        <v>1010000000</v>
      </c>
      <c r="X267" s="68">
        <f t="shared" si="96"/>
        <v>0</v>
      </c>
      <c r="Y267" s="66">
        <v>222741391</v>
      </c>
      <c r="Z267" s="77">
        <v>222741391</v>
      </c>
      <c r="AA267" s="68">
        <f t="shared" si="97"/>
        <v>1</v>
      </c>
      <c r="AB267" s="66">
        <v>16012000</v>
      </c>
      <c r="AC267" s="77">
        <v>28402219</v>
      </c>
      <c r="AD267" s="68">
        <f t="shared" si="98"/>
        <v>0.563758768284971</v>
      </c>
      <c r="AE267" s="66">
        <v>21000000</v>
      </c>
      <c r="AF267" s="77">
        <v>206614651</v>
      </c>
      <c r="AG267" s="68">
        <f t="shared" si="99"/>
        <v>0.10163848448482</v>
      </c>
    </row>
    <row r="268" spans="1:33" s="10" customFormat="1" ht="12.75" customHeight="1">
      <c r="A268" s="17"/>
      <c r="B268" s="18" t="s">
        <v>556</v>
      </c>
      <c r="C268" s="51" t="s">
        <v>557</v>
      </c>
      <c r="D268" s="66">
        <v>288659548</v>
      </c>
      <c r="E268" s="77">
        <v>638566180</v>
      </c>
      <c r="F268" s="103">
        <f t="shared" si="90"/>
        <v>0.45204327607829153</v>
      </c>
      <c r="G268" s="66">
        <v>113771740</v>
      </c>
      <c r="H268" s="77">
        <v>441811322</v>
      </c>
      <c r="I268" s="68">
        <f t="shared" si="91"/>
        <v>0.2575120517169544</v>
      </c>
      <c r="J268" s="66">
        <v>113771740</v>
      </c>
      <c r="K268" s="77">
        <v>420571226</v>
      </c>
      <c r="L268" s="68">
        <f t="shared" si="92"/>
        <v>0.27051717513361223</v>
      </c>
      <c r="M268" s="66">
        <v>113771740</v>
      </c>
      <c r="N268" s="77">
        <v>288659548</v>
      </c>
      <c r="O268" s="68">
        <f t="shared" si="93"/>
        <v>0.3941381492082153</v>
      </c>
      <c r="P268" s="66">
        <v>38942500</v>
      </c>
      <c r="Q268" s="77">
        <v>196754868</v>
      </c>
      <c r="R268" s="68">
        <f t="shared" si="94"/>
        <v>0.19792394666443527</v>
      </c>
      <c r="S268" s="66">
        <v>0</v>
      </c>
      <c r="T268" s="77">
        <v>196754868</v>
      </c>
      <c r="U268" s="68">
        <f t="shared" si="95"/>
        <v>0</v>
      </c>
      <c r="V268" s="66">
        <v>0</v>
      </c>
      <c r="W268" s="77">
        <v>943416000</v>
      </c>
      <c r="X268" s="68">
        <f t="shared" si="96"/>
        <v>0</v>
      </c>
      <c r="Y268" s="66">
        <v>194492368</v>
      </c>
      <c r="Z268" s="77">
        <v>196754868</v>
      </c>
      <c r="AA268" s="68">
        <f t="shared" si="97"/>
        <v>0.9885009198349288</v>
      </c>
      <c r="AB268" s="66">
        <v>12262000</v>
      </c>
      <c r="AC268" s="77">
        <v>32873086</v>
      </c>
      <c r="AD268" s="68">
        <f t="shared" si="98"/>
        <v>0.3730103100147032</v>
      </c>
      <c r="AE268" s="66">
        <v>35945000</v>
      </c>
      <c r="AF268" s="77">
        <v>441811322</v>
      </c>
      <c r="AG268" s="68">
        <f t="shared" si="99"/>
        <v>0.08135825908055837</v>
      </c>
    </row>
    <row r="269" spans="1:33" s="10" customFormat="1" ht="12.75" customHeight="1">
      <c r="A269" s="17"/>
      <c r="B269" s="18" t="s">
        <v>558</v>
      </c>
      <c r="C269" s="51" t="s">
        <v>559</v>
      </c>
      <c r="D269" s="66">
        <v>339411029</v>
      </c>
      <c r="E269" s="77">
        <v>553014262</v>
      </c>
      <c r="F269" s="103">
        <f t="shared" si="90"/>
        <v>0.6137473340606178</v>
      </c>
      <c r="G269" s="66">
        <v>97021985</v>
      </c>
      <c r="H269" s="77">
        <v>364029310</v>
      </c>
      <c r="I269" s="68">
        <f t="shared" si="91"/>
        <v>0.2665224539199879</v>
      </c>
      <c r="J269" s="66">
        <v>97021985</v>
      </c>
      <c r="K269" s="77">
        <v>312010181</v>
      </c>
      <c r="L269" s="68">
        <f t="shared" si="92"/>
        <v>0.3109577536509938</v>
      </c>
      <c r="M269" s="66">
        <v>97021985</v>
      </c>
      <c r="N269" s="77">
        <v>339411029</v>
      </c>
      <c r="O269" s="68">
        <f t="shared" si="93"/>
        <v>0.2858539549697426</v>
      </c>
      <c r="P269" s="66">
        <v>0</v>
      </c>
      <c r="Q269" s="77">
        <v>254825200</v>
      </c>
      <c r="R269" s="68">
        <f t="shared" si="94"/>
        <v>0</v>
      </c>
      <c r="S269" s="66">
        <v>0</v>
      </c>
      <c r="T269" s="77">
        <v>254825200</v>
      </c>
      <c r="U269" s="68">
        <f t="shared" si="95"/>
        <v>0</v>
      </c>
      <c r="V269" s="66">
        <v>0</v>
      </c>
      <c r="W269" s="77">
        <v>236825000</v>
      </c>
      <c r="X269" s="68">
        <f t="shared" si="96"/>
        <v>0</v>
      </c>
      <c r="Y269" s="66">
        <v>236323000</v>
      </c>
      <c r="Z269" s="77">
        <v>254825200</v>
      </c>
      <c r="AA269" s="68">
        <f t="shared" si="97"/>
        <v>0.9273925812674728</v>
      </c>
      <c r="AB269" s="66">
        <v>3024000</v>
      </c>
      <c r="AC269" s="77">
        <v>122071156</v>
      </c>
      <c r="AD269" s="68">
        <f t="shared" si="98"/>
        <v>0.024772436823650625</v>
      </c>
      <c r="AE269" s="66">
        <v>324383000</v>
      </c>
      <c r="AF269" s="77">
        <v>364029310</v>
      </c>
      <c r="AG269" s="68">
        <f t="shared" si="99"/>
        <v>0.8910903355556727</v>
      </c>
    </row>
    <row r="270" spans="1:33" s="10" customFormat="1" ht="12.75" customHeight="1">
      <c r="A270" s="17"/>
      <c r="B270" s="18" t="s">
        <v>560</v>
      </c>
      <c r="C270" s="51" t="s">
        <v>561</v>
      </c>
      <c r="D270" s="66">
        <v>28703139</v>
      </c>
      <c r="E270" s="77">
        <v>111106789</v>
      </c>
      <c r="F270" s="103">
        <f t="shared" si="90"/>
        <v>0.25833830010153563</v>
      </c>
      <c r="G270" s="66">
        <v>52281632</v>
      </c>
      <c r="H270" s="77">
        <v>111093269</v>
      </c>
      <c r="I270" s="68">
        <f t="shared" si="91"/>
        <v>0.4706102581246394</v>
      </c>
      <c r="J270" s="66">
        <v>52281632</v>
      </c>
      <c r="K270" s="77">
        <v>111093269</v>
      </c>
      <c r="L270" s="68">
        <f t="shared" si="92"/>
        <v>0.4706102581246394</v>
      </c>
      <c r="M270" s="66">
        <v>52281632</v>
      </c>
      <c r="N270" s="77">
        <v>28703139</v>
      </c>
      <c r="O270" s="68">
        <f t="shared" si="93"/>
        <v>1.8214604332996471</v>
      </c>
      <c r="P270" s="66">
        <v>1545000</v>
      </c>
      <c r="Q270" s="77">
        <v>1545000</v>
      </c>
      <c r="R270" s="68">
        <f t="shared" si="94"/>
        <v>1</v>
      </c>
      <c r="S270" s="66">
        <v>0</v>
      </c>
      <c r="T270" s="77">
        <v>1545000</v>
      </c>
      <c r="U270" s="68">
        <f t="shared" si="95"/>
        <v>0</v>
      </c>
      <c r="V270" s="66">
        <v>0</v>
      </c>
      <c r="W270" s="77">
        <v>44446380</v>
      </c>
      <c r="X270" s="68">
        <f t="shared" si="96"/>
        <v>0</v>
      </c>
      <c r="Y270" s="66">
        <v>500000</v>
      </c>
      <c r="Z270" s="77">
        <v>1545000</v>
      </c>
      <c r="AA270" s="68">
        <f t="shared" si="97"/>
        <v>0.32362459546925565</v>
      </c>
      <c r="AB270" s="66">
        <v>3360154</v>
      </c>
      <c r="AC270" s="77">
        <v>5461840</v>
      </c>
      <c r="AD270" s="68">
        <f t="shared" si="98"/>
        <v>0.6152054985133215</v>
      </c>
      <c r="AE270" s="66">
        <v>5264828</v>
      </c>
      <c r="AF270" s="77">
        <v>111093269</v>
      </c>
      <c r="AG270" s="68">
        <f t="shared" si="99"/>
        <v>0.047391062009346396</v>
      </c>
    </row>
    <row r="271" spans="1:33" s="10" customFormat="1" ht="12.75" customHeight="1">
      <c r="A271" s="17"/>
      <c r="B271" s="18" t="s">
        <v>562</v>
      </c>
      <c r="C271" s="51" t="s">
        <v>563</v>
      </c>
      <c r="D271" s="66">
        <v>42134119</v>
      </c>
      <c r="E271" s="77">
        <v>300226119</v>
      </c>
      <c r="F271" s="103">
        <f t="shared" si="90"/>
        <v>0.14034128389742134</v>
      </c>
      <c r="G271" s="66">
        <v>63818140</v>
      </c>
      <c r="H271" s="77">
        <v>285360705</v>
      </c>
      <c r="I271" s="68">
        <f t="shared" si="91"/>
        <v>0.2236402520802575</v>
      </c>
      <c r="J271" s="66">
        <v>63818140</v>
      </c>
      <c r="K271" s="77">
        <v>285360705</v>
      </c>
      <c r="L271" s="68">
        <f t="shared" si="92"/>
        <v>0.2236402520802575</v>
      </c>
      <c r="M271" s="66">
        <v>63818140</v>
      </c>
      <c r="N271" s="77">
        <v>42134119</v>
      </c>
      <c r="O271" s="68">
        <f t="shared" si="93"/>
        <v>1.5146428005294237</v>
      </c>
      <c r="P271" s="66">
        <v>37000000</v>
      </c>
      <c r="Q271" s="77">
        <v>37000000</v>
      </c>
      <c r="R271" s="68">
        <f t="shared" si="94"/>
        <v>1</v>
      </c>
      <c r="S271" s="66">
        <v>0</v>
      </c>
      <c r="T271" s="77">
        <v>37000000</v>
      </c>
      <c r="U271" s="68">
        <f t="shared" si="95"/>
        <v>0</v>
      </c>
      <c r="V271" s="66">
        <v>0</v>
      </c>
      <c r="W271" s="77">
        <v>361967000</v>
      </c>
      <c r="X271" s="68">
        <f t="shared" si="96"/>
        <v>0</v>
      </c>
      <c r="Y271" s="66">
        <v>0</v>
      </c>
      <c r="Z271" s="77">
        <v>37000000</v>
      </c>
      <c r="AA271" s="68">
        <f t="shared" si="97"/>
        <v>0</v>
      </c>
      <c r="AB271" s="66">
        <v>0</v>
      </c>
      <c r="AC271" s="77">
        <v>8000000</v>
      </c>
      <c r="AD271" s="68">
        <f t="shared" si="98"/>
        <v>0</v>
      </c>
      <c r="AE271" s="66">
        <v>39900000</v>
      </c>
      <c r="AF271" s="77">
        <v>285360705</v>
      </c>
      <c r="AG271" s="68">
        <f t="shared" si="99"/>
        <v>0.13982303555074269</v>
      </c>
    </row>
    <row r="272" spans="1:33" s="10" customFormat="1" ht="12.75" customHeight="1">
      <c r="A272" s="17"/>
      <c r="B272" s="18" t="s">
        <v>564</v>
      </c>
      <c r="C272" s="51" t="s">
        <v>565</v>
      </c>
      <c r="D272" s="66">
        <v>23612000</v>
      </c>
      <c r="E272" s="77">
        <v>325207000</v>
      </c>
      <c r="F272" s="103">
        <f t="shared" si="90"/>
        <v>0.07260606321512145</v>
      </c>
      <c r="G272" s="66">
        <v>70011176</v>
      </c>
      <c r="H272" s="77">
        <v>612461316</v>
      </c>
      <c r="I272" s="68">
        <f t="shared" si="91"/>
        <v>0.11431118043053677</v>
      </c>
      <c r="J272" s="66">
        <v>70011176</v>
      </c>
      <c r="K272" s="77">
        <v>612461316</v>
      </c>
      <c r="L272" s="68">
        <f t="shared" si="92"/>
        <v>0.11431118043053677</v>
      </c>
      <c r="M272" s="66">
        <v>70011176</v>
      </c>
      <c r="N272" s="77">
        <v>23612000</v>
      </c>
      <c r="O272" s="68">
        <f t="shared" si="93"/>
        <v>2.9650675927494494</v>
      </c>
      <c r="P272" s="66">
        <v>36007082</v>
      </c>
      <c r="Q272" s="77">
        <v>36007082</v>
      </c>
      <c r="R272" s="68">
        <f t="shared" si="94"/>
        <v>1</v>
      </c>
      <c r="S272" s="66">
        <v>0</v>
      </c>
      <c r="T272" s="77">
        <v>36007082</v>
      </c>
      <c r="U272" s="68">
        <f t="shared" si="95"/>
        <v>0</v>
      </c>
      <c r="V272" s="66">
        <v>0</v>
      </c>
      <c r="W272" s="77">
        <v>115859607</v>
      </c>
      <c r="X272" s="68">
        <f t="shared" si="96"/>
        <v>0</v>
      </c>
      <c r="Y272" s="66">
        <v>2262095</v>
      </c>
      <c r="Z272" s="77">
        <v>36007082</v>
      </c>
      <c r="AA272" s="68">
        <f t="shared" si="97"/>
        <v>0.06282361342138194</v>
      </c>
      <c r="AB272" s="66">
        <v>0</v>
      </c>
      <c r="AC272" s="77">
        <v>0</v>
      </c>
      <c r="AD272" s="68">
        <f t="shared" si="98"/>
        <v>0</v>
      </c>
      <c r="AE272" s="66">
        <v>15695252</v>
      </c>
      <c r="AF272" s="77">
        <v>612461316</v>
      </c>
      <c r="AG272" s="68">
        <f t="shared" si="99"/>
        <v>0.02562651973271729</v>
      </c>
    </row>
    <row r="273" spans="1:33" s="10" customFormat="1" ht="12.75" customHeight="1">
      <c r="A273" s="17"/>
      <c r="B273" s="18" t="s">
        <v>566</v>
      </c>
      <c r="C273" s="51" t="s">
        <v>567</v>
      </c>
      <c r="D273" s="66">
        <v>3908000</v>
      </c>
      <c r="E273" s="77">
        <v>176572000</v>
      </c>
      <c r="F273" s="103">
        <f t="shared" si="90"/>
        <v>0.02213261445755839</v>
      </c>
      <c r="G273" s="66">
        <v>72092597</v>
      </c>
      <c r="H273" s="77">
        <v>160071999</v>
      </c>
      <c r="I273" s="68">
        <f t="shared" si="91"/>
        <v>0.45037606483567433</v>
      </c>
      <c r="J273" s="66">
        <v>72092597</v>
      </c>
      <c r="K273" s="77">
        <v>160071999</v>
      </c>
      <c r="L273" s="68">
        <f t="shared" si="92"/>
        <v>0.45037606483567433</v>
      </c>
      <c r="M273" s="66">
        <v>72092597</v>
      </c>
      <c r="N273" s="77">
        <v>3908000</v>
      </c>
      <c r="O273" s="68">
        <f t="shared" si="93"/>
        <v>18.447440378710336</v>
      </c>
      <c r="P273" s="66">
        <v>16500000</v>
      </c>
      <c r="Q273" s="77">
        <v>16500000</v>
      </c>
      <c r="R273" s="68">
        <f t="shared" si="94"/>
        <v>1</v>
      </c>
      <c r="S273" s="66">
        <v>0</v>
      </c>
      <c r="T273" s="77">
        <v>16500000</v>
      </c>
      <c r="U273" s="68">
        <f t="shared" si="95"/>
        <v>0</v>
      </c>
      <c r="V273" s="66">
        <v>0</v>
      </c>
      <c r="W273" s="77">
        <v>294977984</v>
      </c>
      <c r="X273" s="68">
        <f t="shared" si="96"/>
        <v>0</v>
      </c>
      <c r="Y273" s="66">
        <v>7000000</v>
      </c>
      <c r="Z273" s="77">
        <v>16500000</v>
      </c>
      <c r="AA273" s="68">
        <f t="shared" si="97"/>
        <v>0.42424242424242425</v>
      </c>
      <c r="AB273" s="66">
        <v>39755935</v>
      </c>
      <c r="AC273" s="77">
        <v>0</v>
      </c>
      <c r="AD273" s="68">
        <f t="shared" si="98"/>
        <v>0</v>
      </c>
      <c r="AE273" s="66">
        <v>15000000</v>
      </c>
      <c r="AF273" s="77">
        <v>160071999</v>
      </c>
      <c r="AG273" s="68">
        <f t="shared" si="99"/>
        <v>0.09370783206124639</v>
      </c>
    </row>
    <row r="274" spans="1:33" s="10" customFormat="1" ht="12.75" customHeight="1">
      <c r="A274" s="17"/>
      <c r="B274" s="18" t="s">
        <v>568</v>
      </c>
      <c r="C274" s="51" t="s">
        <v>569</v>
      </c>
      <c r="D274" s="66">
        <v>293272000</v>
      </c>
      <c r="E274" s="77">
        <v>1308078000</v>
      </c>
      <c r="F274" s="103">
        <f t="shared" si="90"/>
        <v>0.22420069751192206</v>
      </c>
      <c r="G274" s="66">
        <v>120432343</v>
      </c>
      <c r="H274" s="77">
        <v>333650024</v>
      </c>
      <c r="I274" s="68">
        <f t="shared" si="91"/>
        <v>0.3609540966195165</v>
      </c>
      <c r="J274" s="66">
        <v>120432343</v>
      </c>
      <c r="K274" s="77">
        <v>333650024</v>
      </c>
      <c r="L274" s="68">
        <f t="shared" si="92"/>
        <v>0.3609540966195165</v>
      </c>
      <c r="M274" s="66">
        <v>120432343</v>
      </c>
      <c r="N274" s="77">
        <v>293272000</v>
      </c>
      <c r="O274" s="68">
        <f t="shared" si="93"/>
        <v>0.41065066900351893</v>
      </c>
      <c r="P274" s="66">
        <v>200198809</v>
      </c>
      <c r="Q274" s="77">
        <v>937827809</v>
      </c>
      <c r="R274" s="68">
        <f t="shared" si="94"/>
        <v>0.21347075345683209</v>
      </c>
      <c r="S274" s="66">
        <v>0</v>
      </c>
      <c r="T274" s="77">
        <v>937827809</v>
      </c>
      <c r="U274" s="68">
        <f t="shared" si="95"/>
        <v>0</v>
      </c>
      <c r="V274" s="66">
        <v>0</v>
      </c>
      <c r="W274" s="77">
        <v>2764520242</v>
      </c>
      <c r="X274" s="68">
        <f t="shared" si="96"/>
        <v>0</v>
      </c>
      <c r="Y274" s="66">
        <v>839046928</v>
      </c>
      <c r="Z274" s="77">
        <v>937827809</v>
      </c>
      <c r="AA274" s="68">
        <f t="shared" si="97"/>
        <v>0.8946705567354316</v>
      </c>
      <c r="AB274" s="66">
        <v>184483200</v>
      </c>
      <c r="AC274" s="77">
        <v>0</v>
      </c>
      <c r="AD274" s="68">
        <f t="shared" si="98"/>
        <v>0</v>
      </c>
      <c r="AE274" s="66">
        <v>49809876</v>
      </c>
      <c r="AF274" s="77">
        <v>333650024</v>
      </c>
      <c r="AG274" s="68">
        <f t="shared" si="99"/>
        <v>0.14928779384712407</v>
      </c>
    </row>
    <row r="275" spans="1:33" s="10" customFormat="1" ht="12.75" customHeight="1">
      <c r="A275" s="17"/>
      <c r="B275" s="18" t="s">
        <v>570</v>
      </c>
      <c r="C275" s="51" t="s">
        <v>571</v>
      </c>
      <c r="D275" s="66">
        <v>276642759</v>
      </c>
      <c r="E275" s="77">
        <v>516679725</v>
      </c>
      <c r="F275" s="103">
        <f t="shared" si="90"/>
        <v>0.5354240656530503</v>
      </c>
      <c r="G275" s="66">
        <v>153983449</v>
      </c>
      <c r="H275" s="77">
        <v>516679725</v>
      </c>
      <c r="I275" s="68">
        <f t="shared" si="91"/>
        <v>0.2980249495952256</v>
      </c>
      <c r="J275" s="66">
        <v>153983449</v>
      </c>
      <c r="K275" s="77">
        <v>516679725</v>
      </c>
      <c r="L275" s="68">
        <f t="shared" si="92"/>
        <v>0.2980249495952256</v>
      </c>
      <c r="M275" s="66">
        <v>153983449</v>
      </c>
      <c r="N275" s="77">
        <v>276642759</v>
      </c>
      <c r="O275" s="68">
        <f t="shared" si="93"/>
        <v>0.5566147820265196</v>
      </c>
      <c r="P275" s="66">
        <v>42969885</v>
      </c>
      <c r="Q275" s="77">
        <v>816469363</v>
      </c>
      <c r="R275" s="68">
        <f t="shared" si="94"/>
        <v>0.05262890066335533</v>
      </c>
      <c r="S275" s="66">
        <v>0</v>
      </c>
      <c r="T275" s="77">
        <v>816469363</v>
      </c>
      <c r="U275" s="68">
        <f t="shared" si="95"/>
        <v>0</v>
      </c>
      <c r="V275" s="66">
        <v>0</v>
      </c>
      <c r="W275" s="77">
        <v>2030948803</v>
      </c>
      <c r="X275" s="68">
        <f t="shared" si="96"/>
        <v>0</v>
      </c>
      <c r="Y275" s="66">
        <v>777995434</v>
      </c>
      <c r="Z275" s="77">
        <v>816469363</v>
      </c>
      <c r="AA275" s="68">
        <f t="shared" si="97"/>
        <v>0.9528776819516742</v>
      </c>
      <c r="AB275" s="66">
        <v>49252430</v>
      </c>
      <c r="AC275" s="77">
        <v>20030000</v>
      </c>
      <c r="AD275" s="68">
        <f t="shared" si="98"/>
        <v>2.458933100349476</v>
      </c>
      <c r="AE275" s="66">
        <v>206038824</v>
      </c>
      <c r="AF275" s="77">
        <v>516679725</v>
      </c>
      <c r="AG275" s="68">
        <f t="shared" si="99"/>
        <v>0.3987747419351514</v>
      </c>
    </row>
    <row r="276" spans="1:33" s="10" customFormat="1" ht="12.75" customHeight="1">
      <c r="A276" s="17"/>
      <c r="B276" s="18" t="s">
        <v>572</v>
      </c>
      <c r="C276" s="51" t="s">
        <v>573</v>
      </c>
      <c r="D276" s="66">
        <v>372024142</v>
      </c>
      <c r="E276" s="77">
        <v>702751297</v>
      </c>
      <c r="F276" s="103">
        <f t="shared" si="90"/>
        <v>0.5293823627051947</v>
      </c>
      <c r="G276" s="66">
        <v>174651790</v>
      </c>
      <c r="H276" s="77">
        <v>503955591</v>
      </c>
      <c r="I276" s="68">
        <f t="shared" si="91"/>
        <v>0.34656186600378447</v>
      </c>
      <c r="J276" s="66">
        <v>174651790</v>
      </c>
      <c r="K276" s="77">
        <v>451255591</v>
      </c>
      <c r="L276" s="68">
        <f t="shared" si="92"/>
        <v>0.3870351824627033</v>
      </c>
      <c r="M276" s="66">
        <v>174651790</v>
      </c>
      <c r="N276" s="77">
        <v>372024142</v>
      </c>
      <c r="O276" s="68">
        <f t="shared" si="93"/>
        <v>0.4694635919622657</v>
      </c>
      <c r="P276" s="66">
        <v>0</v>
      </c>
      <c r="Q276" s="77">
        <v>270921075</v>
      </c>
      <c r="R276" s="68">
        <f t="shared" si="94"/>
        <v>0</v>
      </c>
      <c r="S276" s="66">
        <v>0</v>
      </c>
      <c r="T276" s="77">
        <v>270921075</v>
      </c>
      <c r="U276" s="68">
        <f t="shared" si="95"/>
        <v>0</v>
      </c>
      <c r="V276" s="66">
        <v>0</v>
      </c>
      <c r="W276" s="77">
        <v>1462772380</v>
      </c>
      <c r="X276" s="68">
        <f t="shared" si="96"/>
        <v>0</v>
      </c>
      <c r="Y276" s="66">
        <v>252017763</v>
      </c>
      <c r="Z276" s="77">
        <v>270921075</v>
      </c>
      <c r="AA276" s="68">
        <f t="shared" si="97"/>
        <v>0.9302257603990387</v>
      </c>
      <c r="AB276" s="66">
        <v>0</v>
      </c>
      <c r="AC276" s="77">
        <v>59472000</v>
      </c>
      <c r="AD276" s="68">
        <f t="shared" si="98"/>
        <v>0</v>
      </c>
      <c r="AE276" s="66">
        <v>56212714</v>
      </c>
      <c r="AF276" s="77">
        <v>503955591</v>
      </c>
      <c r="AG276" s="68">
        <f t="shared" si="99"/>
        <v>0.11154299109661034</v>
      </c>
    </row>
    <row r="277" spans="1:33" s="10" customFormat="1" ht="12.75" customHeight="1">
      <c r="A277" s="17"/>
      <c r="B277" s="18" t="s">
        <v>574</v>
      </c>
      <c r="C277" s="51" t="s">
        <v>575</v>
      </c>
      <c r="D277" s="66">
        <v>9131372</v>
      </c>
      <c r="E277" s="77">
        <v>108938372</v>
      </c>
      <c r="F277" s="103">
        <f t="shared" si="90"/>
        <v>0.08382144723073336</v>
      </c>
      <c r="G277" s="66">
        <v>49914089</v>
      </c>
      <c r="H277" s="77">
        <v>113209002</v>
      </c>
      <c r="I277" s="68">
        <f t="shared" si="91"/>
        <v>0.4409021201335208</v>
      </c>
      <c r="J277" s="66">
        <v>49914089</v>
      </c>
      <c r="K277" s="77">
        <v>112230940</v>
      </c>
      <c r="L277" s="68">
        <f t="shared" si="92"/>
        <v>0.4447444617322104</v>
      </c>
      <c r="M277" s="66">
        <v>49914089</v>
      </c>
      <c r="N277" s="77">
        <v>9131372</v>
      </c>
      <c r="O277" s="68">
        <f t="shared" si="93"/>
        <v>5.466220081713898</v>
      </c>
      <c r="P277" s="66">
        <v>18603000</v>
      </c>
      <c r="Q277" s="77">
        <v>18603000</v>
      </c>
      <c r="R277" s="68">
        <f t="shared" si="94"/>
        <v>1</v>
      </c>
      <c r="S277" s="66">
        <v>0</v>
      </c>
      <c r="T277" s="77">
        <v>18603000</v>
      </c>
      <c r="U277" s="68">
        <f t="shared" si="95"/>
        <v>0</v>
      </c>
      <c r="V277" s="66">
        <v>0</v>
      </c>
      <c r="W277" s="77">
        <v>70180000</v>
      </c>
      <c r="X277" s="68">
        <f t="shared" si="96"/>
        <v>0</v>
      </c>
      <c r="Y277" s="66">
        <v>0</v>
      </c>
      <c r="Z277" s="77">
        <v>18603000</v>
      </c>
      <c r="AA277" s="68">
        <f t="shared" si="97"/>
        <v>0</v>
      </c>
      <c r="AB277" s="66">
        <v>165000</v>
      </c>
      <c r="AC277" s="77">
        <v>940000</v>
      </c>
      <c r="AD277" s="68">
        <f t="shared" si="98"/>
        <v>0.17553191489361702</v>
      </c>
      <c r="AE277" s="66">
        <v>7134000</v>
      </c>
      <c r="AF277" s="77">
        <v>113209002</v>
      </c>
      <c r="AG277" s="68">
        <f t="shared" si="99"/>
        <v>0.06301619017894002</v>
      </c>
    </row>
    <row r="278" spans="1:33" s="10" customFormat="1" ht="12.75" customHeight="1">
      <c r="A278" s="17"/>
      <c r="B278" s="18" t="s">
        <v>576</v>
      </c>
      <c r="C278" s="51" t="s">
        <v>577</v>
      </c>
      <c r="D278" s="66">
        <v>119587000</v>
      </c>
      <c r="E278" s="77">
        <v>353721000</v>
      </c>
      <c r="F278" s="103">
        <f t="shared" si="90"/>
        <v>0.3380828392999002</v>
      </c>
      <c r="G278" s="66">
        <v>120211806</v>
      </c>
      <c r="H278" s="77">
        <v>332935743</v>
      </c>
      <c r="I278" s="68">
        <f t="shared" si="91"/>
        <v>0.36106608715784533</v>
      </c>
      <c r="J278" s="66">
        <v>120211806</v>
      </c>
      <c r="K278" s="77">
        <v>332935743</v>
      </c>
      <c r="L278" s="68">
        <f t="shared" si="92"/>
        <v>0.36106608715784533</v>
      </c>
      <c r="M278" s="66">
        <v>120211806</v>
      </c>
      <c r="N278" s="77">
        <v>119587000</v>
      </c>
      <c r="O278" s="68">
        <f t="shared" si="93"/>
        <v>1.0052246983367756</v>
      </c>
      <c r="P278" s="66">
        <v>5687000</v>
      </c>
      <c r="Q278" s="77">
        <v>7587000</v>
      </c>
      <c r="R278" s="68">
        <f t="shared" si="94"/>
        <v>0.7495716356926322</v>
      </c>
      <c r="S278" s="66">
        <v>0</v>
      </c>
      <c r="T278" s="77">
        <v>7587000</v>
      </c>
      <c r="U278" s="68">
        <f t="shared" si="95"/>
        <v>0</v>
      </c>
      <c r="V278" s="66">
        <v>0</v>
      </c>
      <c r="W278" s="77">
        <v>7587000</v>
      </c>
      <c r="X278" s="68">
        <f t="shared" si="96"/>
        <v>0</v>
      </c>
      <c r="Y278" s="66">
        <v>0</v>
      </c>
      <c r="Z278" s="77">
        <v>7587000</v>
      </c>
      <c r="AA278" s="68">
        <f t="shared" si="97"/>
        <v>0</v>
      </c>
      <c r="AB278" s="66">
        <v>0</v>
      </c>
      <c r="AC278" s="77">
        <v>0</v>
      </c>
      <c r="AD278" s="68">
        <f t="shared" si="98"/>
        <v>0</v>
      </c>
      <c r="AE278" s="66">
        <v>0</v>
      </c>
      <c r="AF278" s="77">
        <v>332935743</v>
      </c>
      <c r="AG278" s="68">
        <f t="shared" si="99"/>
        <v>0</v>
      </c>
    </row>
    <row r="279" spans="1:33" s="10" customFormat="1" ht="12.75" customHeight="1">
      <c r="A279" s="17"/>
      <c r="B279" s="18" t="s">
        <v>578</v>
      </c>
      <c r="C279" s="51" t="s">
        <v>579</v>
      </c>
      <c r="D279" s="66">
        <v>200941292</v>
      </c>
      <c r="E279" s="77">
        <v>577336292</v>
      </c>
      <c r="F279" s="103">
        <f t="shared" si="90"/>
        <v>0.34804895307014583</v>
      </c>
      <c r="G279" s="66">
        <v>146839979</v>
      </c>
      <c r="H279" s="77">
        <v>355876934</v>
      </c>
      <c r="I279" s="68">
        <f t="shared" si="91"/>
        <v>0.41261448824328695</v>
      </c>
      <c r="J279" s="66">
        <v>146839979</v>
      </c>
      <c r="K279" s="77">
        <v>353756934</v>
      </c>
      <c r="L279" s="68">
        <f t="shared" si="92"/>
        <v>0.415087210700441</v>
      </c>
      <c r="M279" s="66">
        <v>146839979</v>
      </c>
      <c r="N279" s="77">
        <v>200941292</v>
      </c>
      <c r="O279" s="68">
        <f t="shared" si="93"/>
        <v>0.730760599469023</v>
      </c>
      <c r="P279" s="66">
        <v>38064357</v>
      </c>
      <c r="Q279" s="77">
        <v>221459357</v>
      </c>
      <c r="R279" s="68">
        <f t="shared" si="94"/>
        <v>0.1718796510368266</v>
      </c>
      <c r="S279" s="66">
        <v>0</v>
      </c>
      <c r="T279" s="77">
        <v>221459357</v>
      </c>
      <c r="U279" s="68">
        <f t="shared" si="95"/>
        <v>0</v>
      </c>
      <c r="V279" s="66">
        <v>0</v>
      </c>
      <c r="W279" s="77">
        <v>646143653</v>
      </c>
      <c r="X279" s="68">
        <f t="shared" si="96"/>
        <v>0</v>
      </c>
      <c r="Y279" s="66">
        <v>194088857</v>
      </c>
      <c r="Z279" s="77">
        <v>221459357</v>
      </c>
      <c r="AA279" s="68">
        <f t="shared" si="97"/>
        <v>0.8764084734518578</v>
      </c>
      <c r="AB279" s="66">
        <v>0</v>
      </c>
      <c r="AC279" s="77">
        <v>1900000</v>
      </c>
      <c r="AD279" s="68">
        <f t="shared" si="98"/>
        <v>0</v>
      </c>
      <c r="AE279" s="66">
        <v>0</v>
      </c>
      <c r="AF279" s="77">
        <v>355876934</v>
      </c>
      <c r="AG279" s="68">
        <f t="shared" si="99"/>
        <v>0</v>
      </c>
    </row>
    <row r="280" spans="1:33" s="10" customFormat="1" ht="12.75" customHeight="1">
      <c r="A280" s="17"/>
      <c r="B280" s="18" t="s">
        <v>580</v>
      </c>
      <c r="C280" s="51" t="s">
        <v>581</v>
      </c>
      <c r="D280" s="66">
        <v>272423029</v>
      </c>
      <c r="E280" s="77">
        <v>457770028</v>
      </c>
      <c r="F280" s="103">
        <f t="shared" si="90"/>
        <v>0.5951089244313741</v>
      </c>
      <c r="G280" s="66">
        <v>64952457</v>
      </c>
      <c r="H280" s="77">
        <v>214715954</v>
      </c>
      <c r="I280" s="68">
        <f t="shared" si="91"/>
        <v>0.30250410269932715</v>
      </c>
      <c r="J280" s="66">
        <v>64952457</v>
      </c>
      <c r="K280" s="77">
        <v>168499154</v>
      </c>
      <c r="L280" s="68">
        <f t="shared" si="92"/>
        <v>0.38547645764441046</v>
      </c>
      <c r="M280" s="66">
        <v>64952457</v>
      </c>
      <c r="N280" s="77">
        <v>272423029</v>
      </c>
      <c r="O280" s="68">
        <f t="shared" si="93"/>
        <v>0.23842498645736737</v>
      </c>
      <c r="P280" s="66">
        <v>0</v>
      </c>
      <c r="Q280" s="77">
        <v>0</v>
      </c>
      <c r="R280" s="68">
        <f t="shared" si="94"/>
        <v>0</v>
      </c>
      <c r="S280" s="66">
        <v>0</v>
      </c>
      <c r="T280" s="77">
        <v>0</v>
      </c>
      <c r="U280" s="68">
        <f t="shared" si="95"/>
        <v>0</v>
      </c>
      <c r="V280" s="66">
        <v>0</v>
      </c>
      <c r="W280" s="77">
        <v>365755000</v>
      </c>
      <c r="X280" s="68">
        <f t="shared" si="96"/>
        <v>0</v>
      </c>
      <c r="Y280" s="66">
        <v>0</v>
      </c>
      <c r="Z280" s="77">
        <v>0</v>
      </c>
      <c r="AA280" s="68">
        <f t="shared" si="97"/>
        <v>0</v>
      </c>
      <c r="AB280" s="66">
        <v>0</v>
      </c>
      <c r="AC280" s="77">
        <v>0</v>
      </c>
      <c r="AD280" s="68">
        <f t="shared" si="98"/>
        <v>0</v>
      </c>
      <c r="AE280" s="66">
        <v>26500000</v>
      </c>
      <c r="AF280" s="77">
        <v>214715954</v>
      </c>
      <c r="AG280" s="68">
        <f t="shared" si="99"/>
        <v>0.1234188680734921</v>
      </c>
    </row>
    <row r="281" spans="1:33" s="10" customFormat="1" ht="12.75" customHeight="1">
      <c r="A281" s="17"/>
      <c r="B281" s="18" t="s">
        <v>582</v>
      </c>
      <c r="C281" s="51" t="s">
        <v>583</v>
      </c>
      <c r="D281" s="66">
        <v>51967628</v>
      </c>
      <c r="E281" s="77">
        <v>176919628</v>
      </c>
      <c r="F281" s="103">
        <f t="shared" si="90"/>
        <v>0.2937357973644394</v>
      </c>
      <c r="G281" s="66">
        <v>96105751</v>
      </c>
      <c r="H281" s="77">
        <v>186599162</v>
      </c>
      <c r="I281" s="68">
        <f t="shared" si="91"/>
        <v>0.5150384919735063</v>
      </c>
      <c r="J281" s="66">
        <v>96105751</v>
      </c>
      <c r="K281" s="77">
        <v>186599162</v>
      </c>
      <c r="L281" s="68">
        <f t="shared" si="92"/>
        <v>0.5150384919735063</v>
      </c>
      <c r="M281" s="66">
        <v>96105751</v>
      </c>
      <c r="N281" s="77">
        <v>51967628</v>
      </c>
      <c r="O281" s="68">
        <f t="shared" si="93"/>
        <v>1.8493388037645282</v>
      </c>
      <c r="P281" s="66">
        <v>15000000</v>
      </c>
      <c r="Q281" s="77">
        <v>19000000</v>
      </c>
      <c r="R281" s="68">
        <f t="shared" si="94"/>
        <v>0.7894736842105263</v>
      </c>
      <c r="S281" s="66">
        <v>8000000</v>
      </c>
      <c r="T281" s="77">
        <v>19000000</v>
      </c>
      <c r="U281" s="68">
        <f t="shared" si="95"/>
        <v>0.42105263157894735</v>
      </c>
      <c r="V281" s="66">
        <v>8000000</v>
      </c>
      <c r="W281" s="77">
        <v>0</v>
      </c>
      <c r="X281" s="68">
        <f t="shared" si="96"/>
        <v>0</v>
      </c>
      <c r="Y281" s="66">
        <v>13300000</v>
      </c>
      <c r="Z281" s="77">
        <v>19000000</v>
      </c>
      <c r="AA281" s="68">
        <f t="shared" si="97"/>
        <v>0.7</v>
      </c>
      <c r="AB281" s="66">
        <v>0</v>
      </c>
      <c r="AC281" s="77">
        <v>0</v>
      </c>
      <c r="AD281" s="68">
        <f t="shared" si="98"/>
        <v>0</v>
      </c>
      <c r="AE281" s="66">
        <v>0</v>
      </c>
      <c r="AF281" s="77">
        <v>186599162</v>
      </c>
      <c r="AG281" s="68">
        <f t="shared" si="99"/>
        <v>0</v>
      </c>
    </row>
    <row r="282" spans="1:33" s="10" customFormat="1" ht="12.75" customHeight="1">
      <c r="A282" s="17"/>
      <c r="B282" s="18" t="s">
        <v>584</v>
      </c>
      <c r="C282" s="51" t="s">
        <v>585</v>
      </c>
      <c r="D282" s="66">
        <v>95517574</v>
      </c>
      <c r="E282" s="77">
        <v>254224574</v>
      </c>
      <c r="F282" s="103">
        <f t="shared" si="90"/>
        <v>0.37572124715213406</v>
      </c>
      <c r="G282" s="66">
        <v>66781850</v>
      </c>
      <c r="H282" s="77">
        <v>248920374</v>
      </c>
      <c r="I282" s="68">
        <f t="shared" si="91"/>
        <v>0.26828599413883253</v>
      </c>
      <c r="J282" s="66">
        <v>66781850</v>
      </c>
      <c r="K282" s="77">
        <v>248920374</v>
      </c>
      <c r="L282" s="68">
        <f t="shared" si="92"/>
        <v>0.26828599413883253</v>
      </c>
      <c r="M282" s="66">
        <v>66781850</v>
      </c>
      <c r="N282" s="77">
        <v>95517574</v>
      </c>
      <c r="O282" s="68">
        <f t="shared" si="93"/>
        <v>0.6991577277705985</v>
      </c>
      <c r="P282" s="66">
        <v>0</v>
      </c>
      <c r="Q282" s="77">
        <v>5304200</v>
      </c>
      <c r="R282" s="68">
        <f t="shared" si="94"/>
        <v>0</v>
      </c>
      <c r="S282" s="66">
        <v>0</v>
      </c>
      <c r="T282" s="77">
        <v>5304200</v>
      </c>
      <c r="U282" s="68">
        <f t="shared" si="95"/>
        <v>0</v>
      </c>
      <c r="V282" s="66">
        <v>0</v>
      </c>
      <c r="W282" s="77">
        <v>4297700</v>
      </c>
      <c r="X282" s="68">
        <f t="shared" si="96"/>
        <v>0</v>
      </c>
      <c r="Y282" s="66">
        <v>0</v>
      </c>
      <c r="Z282" s="77">
        <v>5304200</v>
      </c>
      <c r="AA282" s="68">
        <f t="shared" si="97"/>
        <v>0</v>
      </c>
      <c r="AB282" s="66">
        <v>0</v>
      </c>
      <c r="AC282" s="77">
        <v>0</v>
      </c>
      <c r="AD282" s="68">
        <f t="shared" si="98"/>
        <v>0</v>
      </c>
      <c r="AE282" s="66">
        <v>4963000</v>
      </c>
      <c r="AF282" s="77">
        <v>248920374</v>
      </c>
      <c r="AG282" s="68">
        <f t="shared" si="99"/>
        <v>0.01993810277659313</v>
      </c>
    </row>
    <row r="283" spans="1:33" s="10" customFormat="1" ht="12.75" customHeight="1">
      <c r="A283" s="17"/>
      <c r="B283" s="18" t="s">
        <v>586</v>
      </c>
      <c r="C283" s="51" t="s">
        <v>587</v>
      </c>
      <c r="D283" s="66">
        <v>113081871</v>
      </c>
      <c r="E283" s="77">
        <v>368214871</v>
      </c>
      <c r="F283" s="103">
        <f t="shared" si="90"/>
        <v>0.3071083758591597</v>
      </c>
      <c r="G283" s="66">
        <v>237348728</v>
      </c>
      <c r="H283" s="77">
        <v>354050736</v>
      </c>
      <c r="I283" s="68">
        <f t="shared" si="91"/>
        <v>0.6703805524640966</v>
      </c>
      <c r="J283" s="66">
        <v>237348728</v>
      </c>
      <c r="K283" s="77">
        <v>354050736</v>
      </c>
      <c r="L283" s="68">
        <f t="shared" si="92"/>
        <v>0.6703805524640966</v>
      </c>
      <c r="M283" s="66">
        <v>237348728</v>
      </c>
      <c r="N283" s="77">
        <v>113081871</v>
      </c>
      <c r="O283" s="68">
        <f t="shared" si="93"/>
        <v>2.0989105141353734</v>
      </c>
      <c r="P283" s="66">
        <v>31070450</v>
      </c>
      <c r="Q283" s="77">
        <v>65200450</v>
      </c>
      <c r="R283" s="68">
        <f t="shared" si="94"/>
        <v>0.4765373551869657</v>
      </c>
      <c r="S283" s="66">
        <v>0</v>
      </c>
      <c r="T283" s="77">
        <v>65200450</v>
      </c>
      <c r="U283" s="68">
        <f t="shared" si="95"/>
        <v>0</v>
      </c>
      <c r="V283" s="66">
        <v>0</v>
      </c>
      <c r="W283" s="77">
        <v>258376823</v>
      </c>
      <c r="X283" s="68">
        <f t="shared" si="96"/>
        <v>0</v>
      </c>
      <c r="Y283" s="66">
        <v>0</v>
      </c>
      <c r="Z283" s="77">
        <v>65200450</v>
      </c>
      <c r="AA283" s="68">
        <f t="shared" si="97"/>
        <v>0</v>
      </c>
      <c r="AB283" s="66">
        <v>0</v>
      </c>
      <c r="AC283" s="77">
        <v>0</v>
      </c>
      <c r="AD283" s="68">
        <f t="shared" si="98"/>
        <v>0</v>
      </c>
      <c r="AE283" s="66">
        <v>40000000</v>
      </c>
      <c r="AF283" s="77">
        <v>354050736</v>
      </c>
      <c r="AG283" s="68">
        <f t="shared" si="99"/>
        <v>0.11297815802309193</v>
      </c>
    </row>
    <row r="284" spans="1:33" s="10" customFormat="1" ht="12.75" customHeight="1">
      <c r="A284" s="17"/>
      <c r="B284" s="18" t="s">
        <v>588</v>
      </c>
      <c r="C284" s="51" t="s">
        <v>589</v>
      </c>
      <c r="D284" s="66">
        <v>368101613</v>
      </c>
      <c r="E284" s="77">
        <v>562607613</v>
      </c>
      <c r="F284" s="103">
        <f t="shared" si="90"/>
        <v>0.6542776963809055</v>
      </c>
      <c r="G284" s="66">
        <v>74079448</v>
      </c>
      <c r="H284" s="77">
        <v>304549909</v>
      </c>
      <c r="I284" s="68">
        <f t="shared" si="91"/>
        <v>0.24324239085554938</v>
      </c>
      <c r="J284" s="66">
        <v>74079448</v>
      </c>
      <c r="K284" s="77">
        <v>304549909</v>
      </c>
      <c r="L284" s="68">
        <f t="shared" si="92"/>
        <v>0.24324239085554938</v>
      </c>
      <c r="M284" s="66">
        <v>74079448</v>
      </c>
      <c r="N284" s="77">
        <v>368101613</v>
      </c>
      <c r="O284" s="68">
        <f t="shared" si="93"/>
        <v>0.2012472789680495</v>
      </c>
      <c r="P284" s="66">
        <v>115160480</v>
      </c>
      <c r="Q284" s="77">
        <v>294807705</v>
      </c>
      <c r="R284" s="68">
        <f t="shared" si="94"/>
        <v>0.3906291390857644</v>
      </c>
      <c r="S284" s="66">
        <v>110910480</v>
      </c>
      <c r="T284" s="77">
        <v>294807705</v>
      </c>
      <c r="U284" s="68">
        <f t="shared" si="95"/>
        <v>0.37621296227654566</v>
      </c>
      <c r="V284" s="66">
        <v>110910480</v>
      </c>
      <c r="W284" s="77">
        <v>1219874871</v>
      </c>
      <c r="X284" s="68">
        <f t="shared" si="96"/>
        <v>0.09091955464996213</v>
      </c>
      <c r="Y284" s="66">
        <v>283057705</v>
      </c>
      <c r="Z284" s="77">
        <v>294807705</v>
      </c>
      <c r="AA284" s="68">
        <f t="shared" si="97"/>
        <v>0.9601435111745129</v>
      </c>
      <c r="AB284" s="66">
        <v>23333110</v>
      </c>
      <c r="AC284" s="77">
        <v>41000001</v>
      </c>
      <c r="AD284" s="68">
        <f t="shared" si="98"/>
        <v>0.5691002300219457</v>
      </c>
      <c r="AE284" s="66">
        <v>71200000</v>
      </c>
      <c r="AF284" s="77">
        <v>304549909</v>
      </c>
      <c r="AG284" s="68">
        <f t="shared" si="99"/>
        <v>0.2337876252657163</v>
      </c>
    </row>
    <row r="285" spans="1:33" s="10" customFormat="1" ht="12.75" customHeight="1">
      <c r="A285" s="17"/>
      <c r="B285" s="18" t="s">
        <v>590</v>
      </c>
      <c r="C285" s="51" t="s">
        <v>591</v>
      </c>
      <c r="D285" s="66">
        <v>511330350</v>
      </c>
      <c r="E285" s="77">
        <v>773928000</v>
      </c>
      <c r="F285" s="103">
        <f t="shared" si="90"/>
        <v>0.6606949871305858</v>
      </c>
      <c r="G285" s="66">
        <v>117032399</v>
      </c>
      <c r="H285" s="77">
        <v>314767551</v>
      </c>
      <c r="I285" s="68">
        <f t="shared" si="91"/>
        <v>0.371805793285217</v>
      </c>
      <c r="J285" s="66">
        <v>117032399</v>
      </c>
      <c r="K285" s="77">
        <v>311267551</v>
      </c>
      <c r="L285" s="68">
        <f t="shared" si="92"/>
        <v>0.375986506219532</v>
      </c>
      <c r="M285" s="66">
        <v>117032399</v>
      </c>
      <c r="N285" s="77">
        <v>511330350</v>
      </c>
      <c r="O285" s="68">
        <f t="shared" si="93"/>
        <v>0.2288782564930871</v>
      </c>
      <c r="P285" s="66">
        <v>0</v>
      </c>
      <c r="Q285" s="77">
        <v>459160350</v>
      </c>
      <c r="R285" s="68">
        <f t="shared" si="94"/>
        <v>0</v>
      </c>
      <c r="S285" s="66">
        <v>0</v>
      </c>
      <c r="T285" s="77">
        <v>459160350</v>
      </c>
      <c r="U285" s="68">
        <f t="shared" si="95"/>
        <v>0</v>
      </c>
      <c r="V285" s="66">
        <v>0</v>
      </c>
      <c r="W285" s="77">
        <v>350000000</v>
      </c>
      <c r="X285" s="68">
        <f t="shared" si="96"/>
        <v>0</v>
      </c>
      <c r="Y285" s="66">
        <v>449030350</v>
      </c>
      <c r="Z285" s="77">
        <v>459160350</v>
      </c>
      <c r="AA285" s="68">
        <f t="shared" si="97"/>
        <v>0.977937990508109</v>
      </c>
      <c r="AB285" s="66">
        <v>40285000</v>
      </c>
      <c r="AC285" s="77">
        <v>22400000</v>
      </c>
      <c r="AD285" s="68">
        <f t="shared" si="98"/>
        <v>1.7984375</v>
      </c>
      <c r="AE285" s="66">
        <v>27892785</v>
      </c>
      <c r="AF285" s="77">
        <v>314767551</v>
      </c>
      <c r="AG285" s="68">
        <f t="shared" si="99"/>
        <v>0.08861391497117821</v>
      </c>
    </row>
    <row r="286" spans="1:33" s="10" customFormat="1" ht="12.75" customHeight="1">
      <c r="A286" s="17"/>
      <c r="B286" s="18" t="s">
        <v>592</v>
      </c>
      <c r="C286" s="51" t="s">
        <v>593</v>
      </c>
      <c r="D286" s="66">
        <v>6664970</v>
      </c>
      <c r="E286" s="77">
        <v>70778970</v>
      </c>
      <c r="F286" s="103">
        <f t="shared" si="90"/>
        <v>0.09416596483390476</v>
      </c>
      <c r="G286" s="66">
        <v>40499000</v>
      </c>
      <c r="H286" s="77">
        <v>68615000</v>
      </c>
      <c r="I286" s="68">
        <f t="shared" si="91"/>
        <v>0.5902353712745027</v>
      </c>
      <c r="J286" s="66">
        <v>40499000</v>
      </c>
      <c r="K286" s="77">
        <v>68615000</v>
      </c>
      <c r="L286" s="68">
        <f t="shared" si="92"/>
        <v>0.5902353712745027</v>
      </c>
      <c r="M286" s="66">
        <v>40499000</v>
      </c>
      <c r="N286" s="77">
        <v>6664970</v>
      </c>
      <c r="O286" s="68">
        <f t="shared" si="93"/>
        <v>6.076396442894716</v>
      </c>
      <c r="P286" s="66">
        <v>1000000</v>
      </c>
      <c r="Q286" s="77">
        <v>1488300</v>
      </c>
      <c r="R286" s="68">
        <f t="shared" si="94"/>
        <v>0.6719075455217363</v>
      </c>
      <c r="S286" s="66">
        <v>0</v>
      </c>
      <c r="T286" s="77">
        <v>1488300</v>
      </c>
      <c r="U286" s="68">
        <f t="shared" si="95"/>
        <v>0</v>
      </c>
      <c r="V286" s="66">
        <v>0</v>
      </c>
      <c r="W286" s="77">
        <v>81876000</v>
      </c>
      <c r="X286" s="68">
        <f t="shared" si="96"/>
        <v>0</v>
      </c>
      <c r="Y286" s="66">
        <v>117300</v>
      </c>
      <c r="Z286" s="77">
        <v>1488300</v>
      </c>
      <c r="AA286" s="68">
        <f t="shared" si="97"/>
        <v>0.07881475508969965</v>
      </c>
      <c r="AB286" s="66">
        <v>2370000</v>
      </c>
      <c r="AC286" s="77">
        <v>0</v>
      </c>
      <c r="AD286" s="68">
        <f t="shared" si="98"/>
        <v>0</v>
      </c>
      <c r="AE286" s="66">
        <v>11650000</v>
      </c>
      <c r="AF286" s="77">
        <v>68615000</v>
      </c>
      <c r="AG286" s="68">
        <f t="shared" si="99"/>
        <v>0.16978794724185672</v>
      </c>
    </row>
    <row r="287" spans="1:33" s="10" customFormat="1" ht="12.75" customHeight="1">
      <c r="A287" s="17"/>
      <c r="B287" s="18" t="s">
        <v>594</v>
      </c>
      <c r="C287" s="51" t="s">
        <v>595</v>
      </c>
      <c r="D287" s="66">
        <v>523079000</v>
      </c>
      <c r="E287" s="77">
        <v>888851000</v>
      </c>
      <c r="F287" s="103">
        <f t="shared" si="90"/>
        <v>0.5884889593418919</v>
      </c>
      <c r="G287" s="66">
        <v>191835456</v>
      </c>
      <c r="H287" s="77">
        <v>401986641</v>
      </c>
      <c r="I287" s="68">
        <f t="shared" si="91"/>
        <v>0.4772184854769838</v>
      </c>
      <c r="J287" s="66">
        <v>191835456</v>
      </c>
      <c r="K287" s="77">
        <v>345078891</v>
      </c>
      <c r="L287" s="68">
        <f t="shared" si="92"/>
        <v>0.5559176785461502</v>
      </c>
      <c r="M287" s="66">
        <v>191835456</v>
      </c>
      <c r="N287" s="77">
        <v>523079000</v>
      </c>
      <c r="O287" s="68">
        <f t="shared" si="93"/>
        <v>0.3667427979330082</v>
      </c>
      <c r="P287" s="66">
        <v>5300000</v>
      </c>
      <c r="Q287" s="77">
        <v>490529000</v>
      </c>
      <c r="R287" s="68">
        <f t="shared" si="94"/>
        <v>0.010804661905820044</v>
      </c>
      <c r="S287" s="66">
        <v>0</v>
      </c>
      <c r="T287" s="77">
        <v>490529000</v>
      </c>
      <c r="U287" s="68">
        <f t="shared" si="95"/>
        <v>0</v>
      </c>
      <c r="V287" s="66">
        <v>0</v>
      </c>
      <c r="W287" s="77">
        <v>3119366</v>
      </c>
      <c r="X287" s="68">
        <f t="shared" si="96"/>
        <v>0</v>
      </c>
      <c r="Y287" s="66">
        <v>485229000</v>
      </c>
      <c r="Z287" s="77">
        <v>490529000</v>
      </c>
      <c r="AA287" s="68">
        <f t="shared" si="97"/>
        <v>0.9891953380941799</v>
      </c>
      <c r="AB287" s="66">
        <v>16212000</v>
      </c>
      <c r="AC287" s="77">
        <v>28900000</v>
      </c>
      <c r="AD287" s="68">
        <f t="shared" si="98"/>
        <v>0.5609688581314879</v>
      </c>
      <c r="AE287" s="66">
        <v>448694</v>
      </c>
      <c r="AF287" s="77">
        <v>401986641</v>
      </c>
      <c r="AG287" s="68">
        <f t="shared" si="99"/>
        <v>0.0011161913213926927</v>
      </c>
    </row>
    <row r="288" spans="1:33" s="10" customFormat="1" ht="12.75" customHeight="1">
      <c r="A288" s="17"/>
      <c r="B288" s="18" t="s">
        <v>596</v>
      </c>
      <c r="C288" s="51" t="s">
        <v>597</v>
      </c>
      <c r="D288" s="66">
        <v>51475300</v>
      </c>
      <c r="E288" s="77">
        <v>257646700</v>
      </c>
      <c r="F288" s="103">
        <f t="shared" si="90"/>
        <v>0.1997902554156525</v>
      </c>
      <c r="G288" s="66">
        <v>146147300</v>
      </c>
      <c r="H288" s="77">
        <v>252132300</v>
      </c>
      <c r="I288" s="68">
        <f t="shared" si="91"/>
        <v>0.5796452893976693</v>
      </c>
      <c r="J288" s="66">
        <v>146147300</v>
      </c>
      <c r="K288" s="77">
        <v>252132300</v>
      </c>
      <c r="L288" s="68">
        <f t="shared" si="92"/>
        <v>0.5796452893976693</v>
      </c>
      <c r="M288" s="66">
        <v>146147300</v>
      </c>
      <c r="N288" s="77">
        <v>51475300</v>
      </c>
      <c r="O288" s="68">
        <f t="shared" si="93"/>
        <v>2.8391733511023736</v>
      </c>
      <c r="P288" s="66">
        <v>1000000</v>
      </c>
      <c r="Q288" s="77">
        <v>1000000</v>
      </c>
      <c r="R288" s="68">
        <f t="shared" si="94"/>
        <v>1</v>
      </c>
      <c r="S288" s="66">
        <v>0</v>
      </c>
      <c r="T288" s="77">
        <v>1000000</v>
      </c>
      <c r="U288" s="68">
        <f t="shared" si="95"/>
        <v>0</v>
      </c>
      <c r="V288" s="66">
        <v>0</v>
      </c>
      <c r="W288" s="77">
        <v>78229445</v>
      </c>
      <c r="X288" s="68">
        <f t="shared" si="96"/>
        <v>0</v>
      </c>
      <c r="Y288" s="66">
        <v>0</v>
      </c>
      <c r="Z288" s="77">
        <v>1000000</v>
      </c>
      <c r="AA288" s="68">
        <f t="shared" si="97"/>
        <v>0</v>
      </c>
      <c r="AB288" s="66">
        <v>0</v>
      </c>
      <c r="AC288" s="77">
        <v>4652800</v>
      </c>
      <c r="AD288" s="68">
        <f t="shared" si="98"/>
        <v>0</v>
      </c>
      <c r="AE288" s="66">
        <v>7500000</v>
      </c>
      <c r="AF288" s="77">
        <v>252132300</v>
      </c>
      <c r="AG288" s="68">
        <f t="shared" si="99"/>
        <v>0.02974628796072538</v>
      </c>
    </row>
    <row r="289" spans="1:33" s="10" customFormat="1" ht="12.75" customHeight="1">
      <c r="A289" s="17"/>
      <c r="B289" s="18" t="s">
        <v>598</v>
      </c>
      <c r="C289" s="51" t="s">
        <v>599</v>
      </c>
      <c r="D289" s="66">
        <v>33870633</v>
      </c>
      <c r="E289" s="77">
        <v>57673388</v>
      </c>
      <c r="F289" s="103">
        <f t="shared" si="90"/>
        <v>0.5872835665558611</v>
      </c>
      <c r="G289" s="66">
        <v>9985512</v>
      </c>
      <c r="H289" s="77">
        <v>51745662</v>
      </c>
      <c r="I289" s="68">
        <f t="shared" si="91"/>
        <v>0.19297292978878114</v>
      </c>
      <c r="J289" s="66">
        <v>9985512</v>
      </c>
      <c r="K289" s="77">
        <v>51745662</v>
      </c>
      <c r="L289" s="68">
        <f t="shared" si="92"/>
        <v>0.19297292978878114</v>
      </c>
      <c r="M289" s="66">
        <v>9985512</v>
      </c>
      <c r="N289" s="77">
        <v>33870633</v>
      </c>
      <c r="O289" s="68">
        <f t="shared" si="93"/>
        <v>0.2948132678831246</v>
      </c>
      <c r="P289" s="66">
        <v>100000</v>
      </c>
      <c r="Q289" s="77">
        <v>100000</v>
      </c>
      <c r="R289" s="68">
        <f t="shared" si="94"/>
        <v>1</v>
      </c>
      <c r="S289" s="66">
        <v>0</v>
      </c>
      <c r="T289" s="77">
        <v>100000</v>
      </c>
      <c r="U289" s="68">
        <f t="shared" si="95"/>
        <v>0</v>
      </c>
      <c r="V289" s="66">
        <v>0</v>
      </c>
      <c r="W289" s="77">
        <v>0</v>
      </c>
      <c r="X289" s="68">
        <f t="shared" si="96"/>
        <v>0</v>
      </c>
      <c r="Y289" s="66">
        <v>0</v>
      </c>
      <c r="Z289" s="77">
        <v>100000</v>
      </c>
      <c r="AA289" s="68">
        <f t="shared" si="97"/>
        <v>0</v>
      </c>
      <c r="AB289" s="66">
        <v>0</v>
      </c>
      <c r="AC289" s="77">
        <v>0</v>
      </c>
      <c r="AD289" s="68">
        <f t="shared" si="98"/>
        <v>0</v>
      </c>
      <c r="AE289" s="66">
        <v>0</v>
      </c>
      <c r="AF289" s="77">
        <v>51745662</v>
      </c>
      <c r="AG289" s="68">
        <f t="shared" si="99"/>
        <v>0</v>
      </c>
    </row>
    <row r="290" spans="1:33" s="10" customFormat="1" ht="12.75" customHeight="1">
      <c r="A290" s="17"/>
      <c r="B290" s="18" t="s">
        <v>600</v>
      </c>
      <c r="C290" s="51" t="s">
        <v>601</v>
      </c>
      <c r="D290" s="66">
        <v>19317000</v>
      </c>
      <c r="E290" s="77">
        <v>71984000</v>
      </c>
      <c r="F290" s="103">
        <f t="shared" si="90"/>
        <v>0.2683513002889531</v>
      </c>
      <c r="G290" s="66">
        <v>20248000</v>
      </c>
      <c r="H290" s="77">
        <v>72087000</v>
      </c>
      <c r="I290" s="68">
        <f t="shared" si="91"/>
        <v>0.2808828221454631</v>
      </c>
      <c r="J290" s="66">
        <v>20248000</v>
      </c>
      <c r="K290" s="77">
        <v>72087000</v>
      </c>
      <c r="L290" s="68">
        <f t="shared" si="92"/>
        <v>0.2808828221454631</v>
      </c>
      <c r="M290" s="66">
        <v>20248000</v>
      </c>
      <c r="N290" s="77">
        <v>19317000</v>
      </c>
      <c r="O290" s="68">
        <f t="shared" si="93"/>
        <v>1.0481958896308952</v>
      </c>
      <c r="P290" s="66">
        <v>461000</v>
      </c>
      <c r="Q290" s="77">
        <v>849000</v>
      </c>
      <c r="R290" s="68">
        <f t="shared" si="94"/>
        <v>0.5429917550058893</v>
      </c>
      <c r="S290" s="66">
        <v>0</v>
      </c>
      <c r="T290" s="77">
        <v>849000</v>
      </c>
      <c r="U290" s="68">
        <f t="shared" si="95"/>
        <v>0</v>
      </c>
      <c r="V290" s="66">
        <v>0</v>
      </c>
      <c r="W290" s="77">
        <v>6262000</v>
      </c>
      <c r="X290" s="68">
        <f t="shared" si="96"/>
        <v>0</v>
      </c>
      <c r="Y290" s="66">
        <v>0</v>
      </c>
      <c r="Z290" s="77">
        <v>849000</v>
      </c>
      <c r="AA290" s="68">
        <f t="shared" si="97"/>
        <v>0</v>
      </c>
      <c r="AB290" s="66">
        <v>0</v>
      </c>
      <c r="AC290" s="77">
        <v>0</v>
      </c>
      <c r="AD290" s="68">
        <f t="shared" si="98"/>
        <v>0</v>
      </c>
      <c r="AE290" s="66">
        <v>3000000</v>
      </c>
      <c r="AF290" s="77">
        <v>72087000</v>
      </c>
      <c r="AG290" s="68">
        <f t="shared" si="99"/>
        <v>0.04161638020724957</v>
      </c>
    </row>
    <row r="291" spans="1:33" s="10" customFormat="1" ht="12.75" customHeight="1">
      <c r="A291" s="17"/>
      <c r="B291" s="18" t="s">
        <v>602</v>
      </c>
      <c r="C291" s="51" t="s">
        <v>603</v>
      </c>
      <c r="D291" s="66">
        <v>21778453</v>
      </c>
      <c r="E291" s="77">
        <v>56062453</v>
      </c>
      <c r="F291" s="103">
        <f t="shared" si="90"/>
        <v>0.3884677147466237</v>
      </c>
      <c r="G291" s="66">
        <v>22762281</v>
      </c>
      <c r="H291" s="77">
        <v>56062453</v>
      </c>
      <c r="I291" s="68">
        <f t="shared" si="91"/>
        <v>0.4060165009190732</v>
      </c>
      <c r="J291" s="66">
        <v>22762281</v>
      </c>
      <c r="K291" s="77">
        <v>56062453</v>
      </c>
      <c r="L291" s="68">
        <f t="shared" si="92"/>
        <v>0.4060165009190732</v>
      </c>
      <c r="M291" s="66">
        <v>22762281</v>
      </c>
      <c r="N291" s="77">
        <v>21778453</v>
      </c>
      <c r="O291" s="68">
        <f t="shared" si="93"/>
        <v>1.0451743748741016</v>
      </c>
      <c r="P291" s="66">
        <v>0</v>
      </c>
      <c r="Q291" s="77">
        <v>780000</v>
      </c>
      <c r="R291" s="68">
        <f t="shared" si="94"/>
        <v>0</v>
      </c>
      <c r="S291" s="66">
        <v>0</v>
      </c>
      <c r="T291" s="77">
        <v>780000</v>
      </c>
      <c r="U291" s="68">
        <f t="shared" si="95"/>
        <v>0</v>
      </c>
      <c r="V291" s="66">
        <v>0</v>
      </c>
      <c r="W291" s="77">
        <v>18607801</v>
      </c>
      <c r="X291" s="68">
        <f t="shared" si="96"/>
        <v>0</v>
      </c>
      <c r="Y291" s="66">
        <v>780000</v>
      </c>
      <c r="Z291" s="77">
        <v>780000</v>
      </c>
      <c r="AA291" s="68">
        <f t="shared" si="97"/>
        <v>1</v>
      </c>
      <c r="AB291" s="66">
        <v>0</v>
      </c>
      <c r="AC291" s="77">
        <v>20246000</v>
      </c>
      <c r="AD291" s="68">
        <f t="shared" si="98"/>
        <v>0</v>
      </c>
      <c r="AE291" s="66">
        <v>7163958</v>
      </c>
      <c r="AF291" s="77">
        <v>56062453</v>
      </c>
      <c r="AG291" s="68">
        <f t="shared" si="99"/>
        <v>0.12778531114220065</v>
      </c>
    </row>
    <row r="292" spans="1:33" s="10" customFormat="1" ht="12.75" customHeight="1">
      <c r="A292" s="17"/>
      <c r="B292" s="18" t="s">
        <v>604</v>
      </c>
      <c r="C292" s="51" t="s">
        <v>605</v>
      </c>
      <c r="D292" s="66">
        <v>31966000</v>
      </c>
      <c r="E292" s="77">
        <v>89474000</v>
      </c>
      <c r="F292" s="103">
        <f t="shared" si="90"/>
        <v>0.35726579788541923</v>
      </c>
      <c r="G292" s="66">
        <v>30853000</v>
      </c>
      <c r="H292" s="77">
        <v>73021000</v>
      </c>
      <c r="I292" s="68">
        <f t="shared" si="91"/>
        <v>0.4225222881089002</v>
      </c>
      <c r="J292" s="66">
        <v>30853000</v>
      </c>
      <c r="K292" s="77">
        <v>73021000</v>
      </c>
      <c r="L292" s="68">
        <f t="shared" si="92"/>
        <v>0.4225222881089002</v>
      </c>
      <c r="M292" s="66">
        <v>30853000</v>
      </c>
      <c r="N292" s="77">
        <v>31966000</v>
      </c>
      <c r="O292" s="68">
        <f t="shared" si="93"/>
        <v>0.9651817556153413</v>
      </c>
      <c r="P292" s="66">
        <v>19014000</v>
      </c>
      <c r="Q292" s="77">
        <v>19139000</v>
      </c>
      <c r="R292" s="68">
        <f t="shared" si="94"/>
        <v>0.9934688332723758</v>
      </c>
      <c r="S292" s="66">
        <v>0</v>
      </c>
      <c r="T292" s="77">
        <v>19139000</v>
      </c>
      <c r="U292" s="68">
        <f t="shared" si="95"/>
        <v>0</v>
      </c>
      <c r="V292" s="66">
        <v>0</v>
      </c>
      <c r="W292" s="77">
        <v>14891000</v>
      </c>
      <c r="X292" s="68">
        <f t="shared" si="96"/>
        <v>0</v>
      </c>
      <c r="Y292" s="66">
        <v>0</v>
      </c>
      <c r="Z292" s="77">
        <v>19139000</v>
      </c>
      <c r="AA292" s="68">
        <f t="shared" si="97"/>
        <v>0</v>
      </c>
      <c r="AB292" s="66">
        <v>0</v>
      </c>
      <c r="AC292" s="77">
        <v>0</v>
      </c>
      <c r="AD292" s="68">
        <f t="shared" si="98"/>
        <v>0</v>
      </c>
      <c r="AE292" s="66">
        <v>5819000</v>
      </c>
      <c r="AF292" s="77">
        <v>73021000</v>
      </c>
      <c r="AG292" s="68">
        <f t="shared" si="99"/>
        <v>0.07968940441790717</v>
      </c>
    </row>
    <row r="293" spans="1:33" s="10" customFormat="1" ht="12.75" customHeight="1">
      <c r="A293" s="17"/>
      <c r="B293" s="18" t="s">
        <v>606</v>
      </c>
      <c r="C293" s="51" t="s">
        <v>607</v>
      </c>
      <c r="D293" s="66">
        <v>5913400</v>
      </c>
      <c r="E293" s="77">
        <v>101516400</v>
      </c>
      <c r="F293" s="103">
        <f t="shared" si="90"/>
        <v>0.05825068658857091</v>
      </c>
      <c r="G293" s="66">
        <v>38459190</v>
      </c>
      <c r="H293" s="77">
        <v>105821260</v>
      </c>
      <c r="I293" s="68">
        <f t="shared" si="91"/>
        <v>0.36343538151029386</v>
      </c>
      <c r="J293" s="66">
        <v>38459190</v>
      </c>
      <c r="K293" s="77">
        <v>105821260</v>
      </c>
      <c r="L293" s="68">
        <f t="shared" si="92"/>
        <v>0.36343538151029386</v>
      </c>
      <c r="M293" s="66">
        <v>38459190</v>
      </c>
      <c r="N293" s="77">
        <v>5913400</v>
      </c>
      <c r="O293" s="68">
        <f t="shared" si="93"/>
        <v>6.503735583589813</v>
      </c>
      <c r="P293" s="66">
        <v>3399680</v>
      </c>
      <c r="Q293" s="77">
        <v>3399680</v>
      </c>
      <c r="R293" s="68">
        <f t="shared" si="94"/>
        <v>1</v>
      </c>
      <c r="S293" s="66">
        <v>0</v>
      </c>
      <c r="T293" s="77">
        <v>3399680</v>
      </c>
      <c r="U293" s="68">
        <f t="shared" si="95"/>
        <v>0</v>
      </c>
      <c r="V293" s="66">
        <v>0</v>
      </c>
      <c r="W293" s="77">
        <v>46269416</v>
      </c>
      <c r="X293" s="68">
        <f t="shared" si="96"/>
        <v>0</v>
      </c>
      <c r="Y293" s="66">
        <v>0</v>
      </c>
      <c r="Z293" s="77">
        <v>3399680</v>
      </c>
      <c r="AA293" s="68">
        <f t="shared" si="97"/>
        <v>0</v>
      </c>
      <c r="AB293" s="66">
        <v>0</v>
      </c>
      <c r="AC293" s="77">
        <v>0</v>
      </c>
      <c r="AD293" s="68">
        <f t="shared" si="98"/>
        <v>0</v>
      </c>
      <c r="AE293" s="66">
        <v>1607438</v>
      </c>
      <c r="AF293" s="77">
        <v>105821260</v>
      </c>
      <c r="AG293" s="68">
        <f t="shared" si="99"/>
        <v>0.015190123421323844</v>
      </c>
    </row>
    <row r="294" spans="1:33" s="10" customFormat="1" ht="12.75" customHeight="1">
      <c r="A294" s="21"/>
      <c r="B294" s="22" t="s">
        <v>677</v>
      </c>
      <c r="C294" s="52"/>
      <c r="D294" s="69">
        <f>SUM(D250:D293)</f>
        <v>7902242912</v>
      </c>
      <c r="E294" s="78">
        <f>SUM(E250:E293)</f>
        <v>17663190144</v>
      </c>
      <c r="F294" s="104">
        <f t="shared" si="90"/>
        <v>0.4473848069106763</v>
      </c>
      <c r="G294" s="69">
        <f>SUM(G250:G293)</f>
        <v>4331599543</v>
      </c>
      <c r="H294" s="78">
        <f>SUM(H250:H293)</f>
        <v>13346934089</v>
      </c>
      <c r="I294" s="71">
        <f t="shared" si="91"/>
        <v>0.32453891763576836</v>
      </c>
      <c r="J294" s="69">
        <f>SUM(J250:J293)</f>
        <v>4331599543</v>
      </c>
      <c r="K294" s="78">
        <f>SUM(K250:K293)</f>
        <v>12825449354</v>
      </c>
      <c r="L294" s="71">
        <f t="shared" si="92"/>
        <v>0.33773471973120855</v>
      </c>
      <c r="M294" s="69">
        <f>SUM(M250:M293)</f>
        <v>4331599543</v>
      </c>
      <c r="N294" s="78">
        <f>SUM(N250:N293)</f>
        <v>7902242912</v>
      </c>
      <c r="O294" s="71">
        <f t="shared" si="93"/>
        <v>0.5481481132935337</v>
      </c>
      <c r="P294" s="69">
        <f>SUM(P250:P293)</f>
        <v>951416064</v>
      </c>
      <c r="Q294" s="78">
        <f>SUM(Q250:Q293)</f>
        <v>6881952625</v>
      </c>
      <c r="R294" s="71">
        <f t="shared" si="94"/>
        <v>0.13824798219967405</v>
      </c>
      <c r="S294" s="69">
        <f>SUM(S250:S293)</f>
        <v>154353880</v>
      </c>
      <c r="T294" s="78">
        <f>SUM(T250:T293)</f>
        <v>6881952625</v>
      </c>
      <c r="U294" s="71">
        <f t="shared" si="95"/>
        <v>0.022428791421678813</v>
      </c>
      <c r="V294" s="69">
        <f>SUM(V250:V293)</f>
        <v>154353880</v>
      </c>
      <c r="W294" s="78">
        <f>SUM(W250:W293)</f>
        <v>21794514361</v>
      </c>
      <c r="X294" s="71">
        <f t="shared" si="96"/>
        <v>0.007082235348001476</v>
      </c>
      <c r="Y294" s="69">
        <f>SUM(Y250:Y293)</f>
        <v>5584005390</v>
      </c>
      <c r="Z294" s="78">
        <f>SUM(Z250:Z293)</f>
        <v>6881952625</v>
      </c>
      <c r="AA294" s="71">
        <f t="shared" si="97"/>
        <v>0.8113984059865568</v>
      </c>
      <c r="AB294" s="69">
        <f>SUM(AB250:AB293)</f>
        <v>565343880</v>
      </c>
      <c r="AC294" s="78">
        <f>SUM(AC250:AC293)</f>
        <v>1307675010</v>
      </c>
      <c r="AD294" s="71">
        <f t="shared" si="98"/>
        <v>0.43232750926394165</v>
      </c>
      <c r="AE294" s="69">
        <f>SUM(AE250:AE293)</f>
        <v>2547897644</v>
      </c>
      <c r="AF294" s="78">
        <f>SUM(AF250:AF293)</f>
        <v>13346934089</v>
      </c>
      <c r="AG294" s="71">
        <f t="shared" si="99"/>
        <v>0.19089759693200806</v>
      </c>
    </row>
    <row r="295" spans="1:33" s="10" customFormat="1" ht="12.75" customHeight="1">
      <c r="A295" s="23"/>
      <c r="B295" s="24"/>
      <c r="C295" s="43"/>
      <c r="D295" s="72"/>
      <c r="E295" s="73"/>
      <c r="F295" s="109"/>
      <c r="G295" s="72"/>
      <c r="H295" s="73"/>
      <c r="I295" s="68"/>
      <c r="J295" s="72"/>
      <c r="K295" s="73"/>
      <c r="L295" s="68"/>
      <c r="M295" s="72"/>
      <c r="N295" s="73"/>
      <c r="O295" s="68"/>
      <c r="P295" s="72"/>
      <c r="Q295" s="73"/>
      <c r="R295" s="68"/>
      <c r="S295" s="72"/>
      <c r="T295" s="73"/>
      <c r="U295" s="68"/>
      <c r="V295" s="72"/>
      <c r="W295" s="73"/>
      <c r="X295" s="68"/>
      <c r="Y295" s="72"/>
      <c r="Z295" s="73"/>
      <c r="AA295" s="68"/>
      <c r="AB295" s="72"/>
      <c r="AC295" s="73"/>
      <c r="AD295" s="68"/>
      <c r="AE295" s="72"/>
      <c r="AF295" s="73"/>
      <c r="AG295" s="68"/>
    </row>
    <row r="296" spans="1:33" s="10" customFormat="1" ht="12.75" customHeight="1">
      <c r="A296" s="26"/>
      <c r="B296" s="120" t="s">
        <v>46</v>
      </c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</row>
    <row r="297" spans="1:33" ht="12.75" customHeight="1">
      <c r="A297" s="2"/>
      <c r="B297" s="2"/>
      <c r="C297" s="53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ht="12.75" customHeight="1">
      <c r="A298" s="2"/>
      <c r="B298" s="2"/>
      <c r="C298" s="53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ht="12.75" customHeight="1">
      <c r="A299" s="2"/>
      <c r="B299" s="2"/>
      <c r="C299" s="53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ht="12.75" customHeight="1">
      <c r="A300" s="2"/>
      <c r="B300" s="2"/>
      <c r="C300" s="53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ht="12.75">
      <c r="A301" s="2"/>
      <c r="B301" s="2"/>
      <c r="C301" s="53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12.75">
      <c r="A302" s="2"/>
      <c r="B302" s="2"/>
      <c r="C302" s="53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ht="12.75">
      <c r="A303" s="2"/>
      <c r="B303" s="2"/>
      <c r="C303" s="53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ht="12.75">
      <c r="A304" s="2"/>
      <c r="B304" s="2"/>
      <c r="C304" s="53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ht="12.75">
      <c r="A305" s="2"/>
      <c r="B305" s="2"/>
      <c r="C305" s="53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ht="12.75">
      <c r="A306" s="2"/>
      <c r="B306" s="2"/>
      <c r="C306" s="53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12.75">
      <c r="A307" s="2"/>
      <c r="B307" s="2"/>
      <c r="C307" s="53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ht="12.75">
      <c r="A308" s="2"/>
      <c r="B308" s="2"/>
      <c r="C308" s="53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ht="12.75">
      <c r="A309" s="2"/>
      <c r="B309" s="2"/>
      <c r="C309" s="53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ht="12.75">
      <c r="A310" s="2"/>
      <c r="B310" s="2"/>
      <c r="C310" s="53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12.75">
      <c r="A311" s="2"/>
      <c r="B311" s="2"/>
      <c r="C311" s="53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ht="12.75">
      <c r="A312" s="2"/>
      <c r="B312" s="2"/>
      <c r="C312" s="53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ht="12.75">
      <c r="A313" s="2"/>
      <c r="B313" s="2"/>
      <c r="C313" s="53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ht="12.75">
      <c r="A314" s="2"/>
      <c r="B314" s="2"/>
      <c r="C314" s="53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12.75">
      <c r="A315" s="2"/>
      <c r="B315" s="2"/>
      <c r="C315" s="53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ht="12.75">
      <c r="A316" s="2"/>
      <c r="B316" s="2"/>
      <c r="C316" s="53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ht="12.75">
      <c r="A317" s="2"/>
      <c r="B317" s="2"/>
      <c r="C317" s="53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ht="12.75">
      <c r="A318" s="2"/>
      <c r="B318" s="2"/>
      <c r="C318" s="53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12.75">
      <c r="A319" s="2"/>
      <c r="B319" s="2"/>
      <c r="C319" s="53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ht="12.75">
      <c r="A320" s="2"/>
      <c r="B320" s="2"/>
      <c r="C320" s="53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ht="12.75">
      <c r="A321" s="2"/>
      <c r="B321" s="2"/>
      <c r="C321" s="53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ht="12.75">
      <c r="A322" s="2"/>
      <c r="B322" s="2"/>
      <c r="C322" s="53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ht="12.75">
      <c r="A323" s="2"/>
      <c r="B323" s="2"/>
      <c r="C323" s="53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ht="12.75">
      <c r="A324" s="2"/>
      <c r="B324" s="2"/>
      <c r="C324" s="53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ht="12.75">
      <c r="A325" s="2"/>
      <c r="B325" s="2"/>
      <c r="C325" s="53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ht="12.75">
      <c r="A326" s="2"/>
      <c r="B326" s="2"/>
      <c r="C326" s="53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12.75">
      <c r="A327" s="2"/>
      <c r="B327" s="2"/>
      <c r="C327" s="53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ht="12.75">
      <c r="A328" s="2"/>
      <c r="B328" s="2"/>
      <c r="C328" s="53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ht="12.75">
      <c r="A329" s="2"/>
      <c r="B329" s="2"/>
      <c r="C329" s="53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ht="12.75">
      <c r="A330" s="2"/>
      <c r="B330" s="2"/>
      <c r="C330" s="53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ht="12.75">
      <c r="A331" s="2"/>
      <c r="B331" s="2"/>
      <c r="C331" s="53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ht="12.75">
      <c r="A332" s="2"/>
      <c r="B332" s="2"/>
      <c r="C332" s="53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ht="12.75">
      <c r="A333" s="2"/>
      <c r="B333" s="2"/>
      <c r="C333" s="53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ht="12.75">
      <c r="A334" s="2"/>
      <c r="B334" s="2"/>
      <c r="C334" s="53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ht="12.75">
      <c r="A335" s="2"/>
      <c r="B335" s="2"/>
      <c r="C335" s="53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33" ht="12.75">
      <c r="A336" s="2"/>
      <c r="B336" s="2"/>
      <c r="C336" s="53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:33" ht="12.75">
      <c r="A337" s="2"/>
      <c r="B337" s="2"/>
      <c r="C337" s="53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ht="12.75">
      <c r="A338" s="2"/>
      <c r="B338" s="2"/>
      <c r="C338" s="53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:33" ht="12.75">
      <c r="A339" s="2"/>
      <c r="B339" s="2"/>
      <c r="C339" s="53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:33" ht="12.75">
      <c r="A340" s="2"/>
      <c r="B340" s="2"/>
      <c r="C340" s="53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:33" ht="12.75">
      <c r="A341" s="2"/>
      <c r="B341" s="2"/>
      <c r="C341" s="53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:33" ht="12.75">
      <c r="A342" s="2"/>
      <c r="B342" s="2"/>
      <c r="C342" s="53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ht="12.75">
      <c r="A343" s="2"/>
      <c r="B343" s="2"/>
      <c r="C343" s="53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:33" ht="12.75">
      <c r="A344" s="2"/>
      <c r="B344" s="2"/>
      <c r="C344" s="53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:33" ht="12.75">
      <c r="A345" s="2"/>
      <c r="B345" s="2"/>
      <c r="C345" s="53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:33" ht="12.75">
      <c r="A346" s="2"/>
      <c r="B346" s="2"/>
      <c r="C346" s="53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ht="12.75">
      <c r="A347" s="2"/>
      <c r="B347" s="2"/>
      <c r="C347" s="53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ht="12.75">
      <c r="A348" s="2"/>
      <c r="B348" s="2"/>
      <c r="C348" s="53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ht="12.75">
      <c r="A349" s="2"/>
      <c r="B349" s="2"/>
      <c r="C349" s="53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ht="12.75">
      <c r="A350" s="2"/>
      <c r="B350" s="2"/>
      <c r="C350" s="53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ht="12.75">
      <c r="A351" s="2"/>
      <c r="B351" s="2"/>
      <c r="C351" s="53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ht="12.75">
      <c r="A352" s="2"/>
      <c r="B352" s="2"/>
      <c r="C352" s="53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ht="12.75">
      <c r="A353" s="2"/>
      <c r="B353" s="2"/>
      <c r="C353" s="53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ht="12.75">
      <c r="A354" s="2"/>
      <c r="B354" s="2"/>
      <c r="C354" s="53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ht="12.75">
      <c r="A355" s="2"/>
      <c r="B355" s="2"/>
      <c r="C355" s="53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ht="12.75">
      <c r="A356" s="2"/>
      <c r="B356" s="2"/>
      <c r="C356" s="53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ht="12.75">
      <c r="A357" s="2"/>
      <c r="B357" s="2"/>
      <c r="C357" s="53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ht="12.75">
      <c r="A358" s="2"/>
      <c r="B358" s="2"/>
      <c r="C358" s="53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ht="12.75">
      <c r="A359" s="2"/>
      <c r="B359" s="2"/>
      <c r="C359" s="53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ht="12.75">
      <c r="A360" s="2"/>
      <c r="B360" s="2"/>
      <c r="C360" s="53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</sheetData>
  <sheetProtection password="F954" sheet="1" objects="1" scenarios="1"/>
  <mergeCells count="2">
    <mergeCell ref="B296:AG296"/>
    <mergeCell ref="B3:AG3"/>
  </mergeCells>
  <printOptions horizontalCentered="1"/>
  <pageMargins left="0.03937007874015748" right="0.03937007874015748" top="0.5118110236220472" bottom="0.3937007874015748" header="0.31496062992125984" footer="0.15748031496062992"/>
  <pageSetup horizontalDpi="600" verticalDpi="600" orientation="portrait" paperSize="9" scale="60" r:id="rId1"/>
  <rowBreaks count="1" manualBreakCount="1">
    <brk id="246" max="3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G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55" customWidth="1"/>
    <col min="4" max="5" width="10.7109375" style="3" hidden="1" customWidth="1"/>
    <col min="6" max="6" width="8.7109375" style="3" customWidth="1"/>
    <col min="7" max="8" width="10.7109375" style="3" hidden="1" customWidth="1"/>
    <col min="9" max="9" width="8.7109375" style="3" customWidth="1"/>
    <col min="10" max="11" width="10.7109375" style="3" hidden="1" customWidth="1"/>
    <col min="12" max="12" width="8.7109375" style="3" customWidth="1"/>
    <col min="13" max="14" width="10.7109375" style="3" hidden="1" customWidth="1"/>
    <col min="15" max="15" width="8.7109375" style="3" customWidth="1"/>
    <col min="16" max="16" width="10.7109375" style="3" hidden="1" customWidth="1"/>
    <col min="17" max="17" width="11.7109375" style="3" hidden="1" customWidth="1"/>
    <col min="18" max="18" width="8.7109375" style="3" customWidth="1"/>
    <col min="19" max="20" width="10.7109375" style="3" hidden="1" customWidth="1"/>
    <col min="21" max="21" width="8.7109375" style="3" customWidth="1"/>
    <col min="22" max="23" width="10.7109375" style="3" hidden="1" customWidth="1"/>
    <col min="24" max="24" width="8.7109375" style="3" customWidth="1"/>
    <col min="25" max="26" width="10.7109375" style="3" hidden="1" customWidth="1"/>
    <col min="27" max="27" width="8.7109375" style="3" customWidth="1"/>
    <col min="28" max="29" width="10.7109375" style="3" hidden="1" customWidth="1"/>
    <col min="30" max="30" width="8.7109375" style="3" customWidth="1"/>
    <col min="31" max="32" width="10.7109375" style="3" hidden="1" customWidth="1"/>
    <col min="33" max="33" width="8.7109375" style="3" customWidth="1"/>
    <col min="34" max="16384" width="9.140625" style="3" customWidth="1"/>
  </cols>
  <sheetData>
    <row r="1" spans="1:33" ht="16.5">
      <c r="A1" s="1"/>
      <c r="B1" s="2"/>
      <c r="C1" s="5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.75" customHeight="1">
      <c r="A2" s="4"/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3" ht="16.5">
      <c r="A3" s="5"/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</row>
    <row r="4" spans="1:33" s="10" customFormat="1" ht="81.75" customHeight="1">
      <c r="A4" s="7"/>
      <c r="B4" s="8" t="s">
        <v>680</v>
      </c>
      <c r="C4" s="9" t="s">
        <v>1</v>
      </c>
      <c r="D4" s="28" t="s">
        <v>2</v>
      </c>
      <c r="E4" s="29" t="s">
        <v>3</v>
      </c>
      <c r="F4" s="30" t="s">
        <v>4</v>
      </c>
      <c r="G4" s="29" t="s">
        <v>5</v>
      </c>
      <c r="H4" s="29" t="s">
        <v>6</v>
      </c>
      <c r="I4" s="30" t="s">
        <v>7</v>
      </c>
      <c r="J4" s="29" t="s">
        <v>8</v>
      </c>
      <c r="K4" s="29" t="s">
        <v>9</v>
      </c>
      <c r="L4" s="30" t="s">
        <v>10</v>
      </c>
      <c r="M4" s="29" t="s">
        <v>8</v>
      </c>
      <c r="N4" s="29" t="s">
        <v>2</v>
      </c>
      <c r="O4" s="30" t="s">
        <v>11</v>
      </c>
      <c r="P4" s="29" t="s">
        <v>12</v>
      </c>
      <c r="Q4" s="29" t="s">
        <v>13</v>
      </c>
      <c r="R4" s="30" t="s">
        <v>14</v>
      </c>
      <c r="S4" s="29" t="s">
        <v>15</v>
      </c>
      <c r="T4" s="29" t="s">
        <v>13</v>
      </c>
      <c r="U4" s="30" t="s">
        <v>16</v>
      </c>
      <c r="V4" s="29" t="s">
        <v>15</v>
      </c>
      <c r="W4" s="29" t="s">
        <v>17</v>
      </c>
      <c r="X4" s="30" t="s">
        <v>18</v>
      </c>
      <c r="Y4" s="29" t="s">
        <v>679</v>
      </c>
      <c r="Z4" s="29" t="s">
        <v>20</v>
      </c>
      <c r="AA4" s="30" t="s">
        <v>678</v>
      </c>
      <c r="AB4" s="29" t="s">
        <v>22</v>
      </c>
      <c r="AC4" s="29" t="s">
        <v>23</v>
      </c>
      <c r="AD4" s="30" t="s">
        <v>24</v>
      </c>
      <c r="AE4" s="29" t="s">
        <v>25</v>
      </c>
      <c r="AF4" s="29" t="s">
        <v>6</v>
      </c>
      <c r="AG4" s="30" t="s">
        <v>26</v>
      </c>
    </row>
    <row r="5" spans="1:33" s="10" customFormat="1" ht="12.75">
      <c r="A5" s="11"/>
      <c r="B5" s="36"/>
      <c r="C5" s="54"/>
      <c r="D5" s="95"/>
      <c r="E5" s="96"/>
      <c r="F5" s="101"/>
      <c r="G5" s="95"/>
      <c r="H5" s="96"/>
      <c r="I5" s="62"/>
      <c r="J5" s="95"/>
      <c r="K5" s="96"/>
      <c r="L5" s="62"/>
      <c r="M5" s="95"/>
      <c r="N5" s="96"/>
      <c r="O5" s="62"/>
      <c r="P5" s="95"/>
      <c r="Q5" s="96"/>
      <c r="R5" s="62"/>
      <c r="S5" s="95"/>
      <c r="T5" s="96"/>
      <c r="U5" s="62"/>
      <c r="V5" s="95"/>
      <c r="W5" s="96"/>
      <c r="X5" s="62"/>
      <c r="Y5" s="95"/>
      <c r="Z5" s="96"/>
      <c r="AA5" s="62"/>
      <c r="AB5" s="95"/>
      <c r="AC5" s="96"/>
      <c r="AD5" s="62"/>
      <c r="AE5" s="95"/>
      <c r="AF5" s="96"/>
      <c r="AG5" s="62"/>
    </row>
    <row r="6" spans="1:33" s="10" customFormat="1" ht="12.75">
      <c r="A6" s="14"/>
      <c r="B6" s="37" t="s">
        <v>608</v>
      </c>
      <c r="C6" s="54"/>
      <c r="D6" s="63"/>
      <c r="E6" s="64"/>
      <c r="F6" s="102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</row>
    <row r="7" spans="1:33" s="10" customFormat="1" ht="12.75">
      <c r="A7" s="14"/>
      <c r="B7" s="13"/>
      <c r="C7" s="54"/>
      <c r="D7" s="63"/>
      <c r="E7" s="64"/>
      <c r="F7" s="102"/>
      <c r="G7" s="63"/>
      <c r="H7" s="64"/>
      <c r="I7" s="65"/>
      <c r="J7" s="63"/>
      <c r="K7" s="64"/>
      <c r="L7" s="65"/>
      <c r="M7" s="63"/>
      <c r="N7" s="64"/>
      <c r="O7" s="65"/>
      <c r="P7" s="63"/>
      <c r="Q7" s="64"/>
      <c r="R7" s="65"/>
      <c r="S7" s="63"/>
      <c r="T7" s="64"/>
      <c r="U7" s="65"/>
      <c r="V7" s="63"/>
      <c r="W7" s="64"/>
      <c r="X7" s="65"/>
      <c r="Y7" s="63"/>
      <c r="Z7" s="64"/>
      <c r="AA7" s="65"/>
      <c r="AB7" s="63"/>
      <c r="AC7" s="64"/>
      <c r="AD7" s="65"/>
      <c r="AE7" s="63"/>
      <c r="AF7" s="64"/>
      <c r="AG7" s="65"/>
    </row>
    <row r="8" spans="1:33" s="10" customFormat="1" ht="12.75">
      <c r="A8" s="17" t="s">
        <v>609</v>
      </c>
      <c r="B8" s="38" t="s">
        <v>48</v>
      </c>
      <c r="C8" s="51" t="s">
        <v>49</v>
      </c>
      <c r="D8" s="66">
        <v>3341137177</v>
      </c>
      <c r="E8" s="77">
        <v>4307707264</v>
      </c>
      <c r="F8" s="103">
        <f>IF($E8=0,0,($N8/$E8))</f>
        <v>0.7756184374277852</v>
      </c>
      <c r="G8" s="66">
        <v>983307224</v>
      </c>
      <c r="H8" s="77">
        <v>3616249546</v>
      </c>
      <c r="I8" s="68">
        <f>IF($AF8=0,0,($M8/$AF8))</f>
        <v>0.27191354232941534</v>
      </c>
      <c r="J8" s="66">
        <v>983307224</v>
      </c>
      <c r="K8" s="77">
        <v>2675721707</v>
      </c>
      <c r="L8" s="68">
        <f>IF($K8=0,0,($M8/$K8))</f>
        <v>0.3674923372739226</v>
      </c>
      <c r="M8" s="66">
        <v>983307224</v>
      </c>
      <c r="N8" s="77">
        <v>3341137177</v>
      </c>
      <c r="O8" s="68">
        <f>IF($N8=0,0,($M8/$N8))</f>
        <v>0.29430315844825905</v>
      </c>
      <c r="P8" s="66">
        <v>110251293</v>
      </c>
      <c r="Q8" s="77">
        <v>764669130</v>
      </c>
      <c r="R8" s="68">
        <f>IF($T8=0,0,($P8/$T8))</f>
        <v>0.14418169725250973</v>
      </c>
      <c r="S8" s="66">
        <v>0</v>
      </c>
      <c r="T8" s="77">
        <v>764669130</v>
      </c>
      <c r="U8" s="68">
        <f>IF($T8=0,0,($V8/$T8))</f>
        <v>0</v>
      </c>
      <c r="V8" s="66">
        <v>0</v>
      </c>
      <c r="W8" s="77">
        <v>12930801000</v>
      </c>
      <c r="X8" s="68">
        <f>IF($W8=0,0,($V8/$W8))</f>
        <v>0</v>
      </c>
      <c r="Y8" s="66">
        <v>655409942</v>
      </c>
      <c r="Z8" s="77">
        <v>764669130</v>
      </c>
      <c r="AA8" s="68">
        <f>IF($Z8=0,0,($Y8/$Z8))</f>
        <v>0.857115733179918</v>
      </c>
      <c r="AB8" s="66">
        <v>582969000</v>
      </c>
      <c r="AC8" s="77">
        <v>1752581550</v>
      </c>
      <c r="AD8" s="68">
        <f>IF($AC8=0,0,($AB8/$AC8))</f>
        <v>0.33263445002031433</v>
      </c>
      <c r="AE8" s="66">
        <v>378860000</v>
      </c>
      <c r="AF8" s="77">
        <v>3616249546</v>
      </c>
      <c r="AG8" s="68">
        <f>IF($AF8=0,0,($AE8/$AF8))</f>
        <v>0.10476600001763263</v>
      </c>
    </row>
    <row r="9" spans="1:33" s="10" customFormat="1" ht="12.75">
      <c r="A9" s="17" t="s">
        <v>609</v>
      </c>
      <c r="B9" s="38" t="s">
        <v>60</v>
      </c>
      <c r="C9" s="51" t="s">
        <v>61</v>
      </c>
      <c r="D9" s="66">
        <v>6231933700</v>
      </c>
      <c r="E9" s="77">
        <v>7616420630</v>
      </c>
      <c r="F9" s="103">
        <f>IF($E9=0,0,($N9/$E9))</f>
        <v>0.8182234152684921</v>
      </c>
      <c r="G9" s="66">
        <v>1866225830</v>
      </c>
      <c r="H9" s="77">
        <v>6621118860</v>
      </c>
      <c r="I9" s="68">
        <f>IF($AF9=0,0,($M9/$AF9))</f>
        <v>0.2818595873991001</v>
      </c>
      <c r="J9" s="66">
        <v>1866225830</v>
      </c>
      <c r="K9" s="77">
        <v>4689372460</v>
      </c>
      <c r="L9" s="68">
        <f>IF($K9=0,0,($M9/$K9))</f>
        <v>0.3979692050309009</v>
      </c>
      <c r="M9" s="66">
        <v>1866225830</v>
      </c>
      <c r="N9" s="77">
        <v>6231933700</v>
      </c>
      <c r="O9" s="68">
        <f>IF($N9=0,0,($M9/$N9))</f>
        <v>0.29946175935729225</v>
      </c>
      <c r="P9" s="66">
        <v>207265000</v>
      </c>
      <c r="Q9" s="77">
        <v>1406732000</v>
      </c>
      <c r="R9" s="68">
        <f>IF($T9=0,0,($P9/$T9))</f>
        <v>0.14733794354575</v>
      </c>
      <c r="S9" s="66">
        <v>0</v>
      </c>
      <c r="T9" s="77">
        <v>1406732000</v>
      </c>
      <c r="U9" s="68">
        <f>IF($T9=0,0,($V9/$T9))</f>
        <v>0</v>
      </c>
      <c r="V9" s="66">
        <v>0</v>
      </c>
      <c r="W9" s="77">
        <v>12848232251</v>
      </c>
      <c r="X9" s="68">
        <f>IF($W9=0,0,($V9/$W9))</f>
        <v>0</v>
      </c>
      <c r="Y9" s="66">
        <v>1234898000</v>
      </c>
      <c r="Z9" s="77">
        <v>1406732000</v>
      </c>
      <c r="AA9" s="68">
        <f>IF($Z9=0,0,($Y9/$Z9))</f>
        <v>0.8778488013352934</v>
      </c>
      <c r="AB9" s="66">
        <v>761585000</v>
      </c>
      <c r="AC9" s="77">
        <v>3648778190</v>
      </c>
      <c r="AD9" s="68">
        <f>IF($AC9=0,0,($AB9/$AC9))</f>
        <v>0.20872329320736266</v>
      </c>
      <c r="AE9" s="66">
        <v>1240000000</v>
      </c>
      <c r="AF9" s="77">
        <v>6621118860</v>
      </c>
      <c r="AG9" s="68">
        <f>IF($AF9=0,0,($AE9/$AF9))</f>
        <v>0.1872795257446866</v>
      </c>
    </row>
    <row r="10" spans="1:33" s="34" customFormat="1" ht="12.75">
      <c r="A10" s="39"/>
      <c r="B10" s="40" t="s">
        <v>610</v>
      </c>
      <c r="C10" s="56"/>
      <c r="D10" s="69">
        <f>SUM(D8:D9)</f>
        <v>9573070877</v>
      </c>
      <c r="E10" s="78">
        <f>SUM(E8:E9)</f>
        <v>11924127894</v>
      </c>
      <c r="F10" s="104">
        <f aca="true" t="shared" si="0" ref="F10:F41">IF($E10=0,0,($N10/$E10))</f>
        <v>0.8028319523322952</v>
      </c>
      <c r="G10" s="69">
        <f>SUM(G8:G9)</f>
        <v>2849533054</v>
      </c>
      <c r="H10" s="78">
        <f>SUM(H8:H9)</f>
        <v>10237368406</v>
      </c>
      <c r="I10" s="71">
        <f aca="true" t="shared" si="1" ref="I10:I41">IF($AF10=0,0,($M10/$AF10))</f>
        <v>0.27834624495196664</v>
      </c>
      <c r="J10" s="69">
        <f>SUM(J8:J9)</f>
        <v>2849533054</v>
      </c>
      <c r="K10" s="78">
        <f>SUM(K8:K9)</f>
        <v>7365094167</v>
      </c>
      <c r="L10" s="71">
        <f aca="true" t="shared" si="2" ref="L10:L41">IF($K10=0,0,($M10/$K10))</f>
        <v>0.38689702933705883</v>
      </c>
      <c r="M10" s="69">
        <f>SUM(M8:M9)</f>
        <v>2849533054</v>
      </c>
      <c r="N10" s="78">
        <f>SUM(N8:N9)</f>
        <v>9573070877</v>
      </c>
      <c r="O10" s="71">
        <f aca="true" t="shared" si="3" ref="O10:O41">IF($N10=0,0,($M10/$N10))</f>
        <v>0.29766133465555034</v>
      </c>
      <c r="P10" s="69">
        <f>SUM(P8:P9)</f>
        <v>317516293</v>
      </c>
      <c r="Q10" s="78">
        <f>SUM(Q8:Q9)</f>
        <v>2171401130</v>
      </c>
      <c r="R10" s="71">
        <f aca="true" t="shared" si="4" ref="R10:R41">IF($T10=0,0,($P10/$T10))</f>
        <v>0.14622645655526578</v>
      </c>
      <c r="S10" s="69">
        <f>SUM(S8:S9)</f>
        <v>0</v>
      </c>
      <c r="T10" s="78">
        <f>SUM(T8:T9)</f>
        <v>2171401130</v>
      </c>
      <c r="U10" s="71">
        <f aca="true" t="shared" si="5" ref="U10:U41">IF($T10=0,0,($V10/$T10))</f>
        <v>0</v>
      </c>
      <c r="V10" s="69">
        <f>SUM(V8:V9)</f>
        <v>0</v>
      </c>
      <c r="W10" s="78">
        <f>SUM(W8:W9)</f>
        <v>25779033251</v>
      </c>
      <c r="X10" s="71">
        <f aca="true" t="shared" si="6" ref="X10:X41">IF($W10=0,0,($V10/$W10))</f>
        <v>0</v>
      </c>
      <c r="Y10" s="69">
        <f>SUM(Y8:Y9)</f>
        <v>1890307942</v>
      </c>
      <c r="Z10" s="78">
        <f>SUM(Z8:Z9)</f>
        <v>2171401130</v>
      </c>
      <c r="AA10" s="71">
        <f aca="true" t="shared" si="7" ref="AA10:AA41">IF($Z10=0,0,($Y10/$Z10))</f>
        <v>0.870547553781553</v>
      </c>
      <c r="AB10" s="69">
        <f>SUM(AB8:AB9)</f>
        <v>1344554000</v>
      </c>
      <c r="AC10" s="78">
        <f>SUM(AC8:AC9)</f>
        <v>5401359740</v>
      </c>
      <c r="AD10" s="71">
        <f aca="true" t="shared" si="8" ref="AD10:AD41">IF($AC10=0,0,($AB10/$AC10))</f>
        <v>0.24892880028761055</v>
      </c>
      <c r="AE10" s="69">
        <f>SUM(AE8:AE9)</f>
        <v>1618860000</v>
      </c>
      <c r="AF10" s="78">
        <f>SUM(AF8:AF9)</f>
        <v>10237368406</v>
      </c>
      <c r="AG10" s="71">
        <f aca="true" t="shared" si="9" ref="AG10:AG41">IF($AF10=0,0,($AE10/$AF10))</f>
        <v>0.15813243558287943</v>
      </c>
    </row>
    <row r="11" spans="1:33" s="10" customFormat="1" ht="12.75">
      <c r="A11" s="17" t="s">
        <v>611</v>
      </c>
      <c r="B11" s="38" t="s">
        <v>105</v>
      </c>
      <c r="C11" s="51" t="s">
        <v>106</v>
      </c>
      <c r="D11" s="66">
        <v>117780779</v>
      </c>
      <c r="E11" s="77">
        <v>167427637</v>
      </c>
      <c r="F11" s="103">
        <f t="shared" si="0"/>
        <v>0.7034727426750937</v>
      </c>
      <c r="G11" s="66">
        <v>52896916</v>
      </c>
      <c r="H11" s="77">
        <v>144297296</v>
      </c>
      <c r="I11" s="68">
        <f t="shared" si="1"/>
        <v>0.3665828637565045</v>
      </c>
      <c r="J11" s="66">
        <v>52896916</v>
      </c>
      <c r="K11" s="77">
        <v>99201891</v>
      </c>
      <c r="L11" s="68">
        <f t="shared" si="2"/>
        <v>0.5332248757233872</v>
      </c>
      <c r="M11" s="66">
        <v>52896916</v>
      </c>
      <c r="N11" s="77">
        <v>117780779</v>
      </c>
      <c r="O11" s="68">
        <f t="shared" si="3"/>
        <v>0.4491133141511995</v>
      </c>
      <c r="P11" s="66">
        <v>0</v>
      </c>
      <c r="Q11" s="77">
        <v>0</v>
      </c>
      <c r="R11" s="68">
        <f t="shared" si="4"/>
        <v>0</v>
      </c>
      <c r="S11" s="66">
        <v>0</v>
      </c>
      <c r="T11" s="77">
        <v>0</v>
      </c>
      <c r="U11" s="68">
        <f t="shared" si="5"/>
        <v>0</v>
      </c>
      <c r="V11" s="66">
        <v>0</v>
      </c>
      <c r="W11" s="77">
        <v>0</v>
      </c>
      <c r="X11" s="68">
        <f t="shared" si="6"/>
        <v>0</v>
      </c>
      <c r="Y11" s="66">
        <v>0</v>
      </c>
      <c r="Z11" s="77">
        <v>0</v>
      </c>
      <c r="AA11" s="68">
        <f t="shared" si="7"/>
        <v>0</v>
      </c>
      <c r="AB11" s="66">
        <v>0</v>
      </c>
      <c r="AC11" s="77">
        <v>95860370</v>
      </c>
      <c r="AD11" s="68">
        <f t="shared" si="8"/>
        <v>0</v>
      </c>
      <c r="AE11" s="66">
        <v>0</v>
      </c>
      <c r="AF11" s="77">
        <v>144297296</v>
      </c>
      <c r="AG11" s="68">
        <f t="shared" si="9"/>
        <v>0</v>
      </c>
    </row>
    <row r="12" spans="1:33" s="10" customFormat="1" ht="12.75">
      <c r="A12" s="17" t="s">
        <v>611</v>
      </c>
      <c r="B12" s="38" t="s">
        <v>107</v>
      </c>
      <c r="C12" s="51" t="s">
        <v>108</v>
      </c>
      <c r="D12" s="66">
        <v>117249413</v>
      </c>
      <c r="E12" s="77">
        <v>156180378</v>
      </c>
      <c r="F12" s="103">
        <f t="shared" si="0"/>
        <v>0.7507307544101347</v>
      </c>
      <c r="G12" s="66">
        <v>43680704</v>
      </c>
      <c r="H12" s="77">
        <v>138705905</v>
      </c>
      <c r="I12" s="68">
        <f t="shared" si="1"/>
        <v>0.31491596554595136</v>
      </c>
      <c r="J12" s="66">
        <v>43680704</v>
      </c>
      <c r="K12" s="77">
        <v>98127247</v>
      </c>
      <c r="L12" s="68">
        <f t="shared" si="2"/>
        <v>0.44514347783546804</v>
      </c>
      <c r="M12" s="66">
        <v>43680704</v>
      </c>
      <c r="N12" s="77">
        <v>117249413</v>
      </c>
      <c r="O12" s="68">
        <f t="shared" si="3"/>
        <v>0.3725451828061604</v>
      </c>
      <c r="P12" s="66">
        <v>6000778</v>
      </c>
      <c r="Q12" s="77">
        <v>21964129</v>
      </c>
      <c r="R12" s="68">
        <f t="shared" si="4"/>
        <v>0.27320810217423147</v>
      </c>
      <c r="S12" s="66">
        <v>3861000</v>
      </c>
      <c r="T12" s="77">
        <v>21964129</v>
      </c>
      <c r="U12" s="68">
        <f t="shared" si="5"/>
        <v>0.17578662008404705</v>
      </c>
      <c r="V12" s="66">
        <v>3861000</v>
      </c>
      <c r="W12" s="77">
        <v>74984000</v>
      </c>
      <c r="X12" s="68">
        <f t="shared" si="6"/>
        <v>0.051490984743411926</v>
      </c>
      <c r="Y12" s="66">
        <v>17618424</v>
      </c>
      <c r="Z12" s="77">
        <v>21964129</v>
      </c>
      <c r="AA12" s="68">
        <f t="shared" si="7"/>
        <v>0.8021453525427755</v>
      </c>
      <c r="AB12" s="66">
        <v>8000000</v>
      </c>
      <c r="AC12" s="77">
        <v>84353483</v>
      </c>
      <c r="AD12" s="68">
        <f t="shared" si="8"/>
        <v>0.09483900030541714</v>
      </c>
      <c r="AE12" s="66">
        <v>10000000</v>
      </c>
      <c r="AF12" s="77">
        <v>138705905</v>
      </c>
      <c r="AG12" s="68">
        <f t="shared" si="9"/>
        <v>0.07209498398788429</v>
      </c>
    </row>
    <row r="13" spans="1:33" s="10" customFormat="1" ht="12.75">
      <c r="A13" s="17" t="s">
        <v>611</v>
      </c>
      <c r="B13" s="38" t="s">
        <v>109</v>
      </c>
      <c r="C13" s="51" t="s">
        <v>110</v>
      </c>
      <c r="D13" s="66">
        <v>28479842</v>
      </c>
      <c r="E13" s="77">
        <v>41841048</v>
      </c>
      <c r="F13" s="103">
        <f t="shared" si="0"/>
        <v>0.6806675110049825</v>
      </c>
      <c r="G13" s="66">
        <v>13883063</v>
      </c>
      <c r="H13" s="77">
        <v>30847331</v>
      </c>
      <c r="I13" s="68">
        <f t="shared" si="1"/>
        <v>0.45005718647101106</v>
      </c>
      <c r="J13" s="66">
        <v>13883063</v>
      </c>
      <c r="K13" s="77">
        <v>26947331</v>
      </c>
      <c r="L13" s="68">
        <f t="shared" si="2"/>
        <v>0.515192506448969</v>
      </c>
      <c r="M13" s="66">
        <v>13883063</v>
      </c>
      <c r="N13" s="77">
        <v>28479842</v>
      </c>
      <c r="O13" s="68">
        <f t="shared" si="3"/>
        <v>0.487469804081076</v>
      </c>
      <c r="P13" s="66">
        <v>3084000</v>
      </c>
      <c r="Q13" s="77">
        <v>11530000</v>
      </c>
      <c r="R13" s="68">
        <f t="shared" si="4"/>
        <v>0.26747614917606244</v>
      </c>
      <c r="S13" s="66">
        <v>2000000</v>
      </c>
      <c r="T13" s="77">
        <v>11530000</v>
      </c>
      <c r="U13" s="68">
        <f t="shared" si="5"/>
        <v>0.17346053772766695</v>
      </c>
      <c r="V13" s="66">
        <v>2000000</v>
      </c>
      <c r="W13" s="77">
        <v>13656000</v>
      </c>
      <c r="X13" s="68">
        <f t="shared" si="6"/>
        <v>0.14645577035735208</v>
      </c>
      <c r="Y13" s="66">
        <v>7900000</v>
      </c>
      <c r="Z13" s="77">
        <v>11530000</v>
      </c>
      <c r="AA13" s="68">
        <f t="shared" si="7"/>
        <v>0.6851691240242844</v>
      </c>
      <c r="AB13" s="66">
        <v>490000</v>
      </c>
      <c r="AC13" s="77">
        <v>15342794</v>
      </c>
      <c r="AD13" s="68">
        <f t="shared" si="8"/>
        <v>0.03193681672321221</v>
      </c>
      <c r="AE13" s="66">
        <v>1500000</v>
      </c>
      <c r="AF13" s="77">
        <v>30847331</v>
      </c>
      <c r="AG13" s="68">
        <f t="shared" si="9"/>
        <v>0.04862657323578497</v>
      </c>
    </row>
    <row r="14" spans="1:33" s="10" customFormat="1" ht="12.75">
      <c r="A14" s="17" t="s">
        <v>611</v>
      </c>
      <c r="B14" s="38" t="s">
        <v>111</v>
      </c>
      <c r="C14" s="51" t="s">
        <v>112</v>
      </c>
      <c r="D14" s="66">
        <v>239983930</v>
      </c>
      <c r="E14" s="77">
        <v>296781040</v>
      </c>
      <c r="F14" s="103">
        <f t="shared" si="0"/>
        <v>0.8086228486833256</v>
      </c>
      <c r="G14" s="66">
        <v>105928460</v>
      </c>
      <c r="H14" s="77">
        <v>302733230</v>
      </c>
      <c r="I14" s="68">
        <f t="shared" si="1"/>
        <v>0.3499069461254716</v>
      </c>
      <c r="J14" s="66">
        <v>105928460</v>
      </c>
      <c r="K14" s="77">
        <v>244450390</v>
      </c>
      <c r="L14" s="68">
        <f t="shared" si="2"/>
        <v>0.4333331601557273</v>
      </c>
      <c r="M14" s="66">
        <v>105928460</v>
      </c>
      <c r="N14" s="77">
        <v>239983930</v>
      </c>
      <c r="O14" s="68">
        <f t="shared" si="3"/>
        <v>0.4413981386170316</v>
      </c>
      <c r="P14" s="66">
        <v>86680334</v>
      </c>
      <c r="Q14" s="77">
        <v>120897044</v>
      </c>
      <c r="R14" s="68">
        <f t="shared" si="4"/>
        <v>0.7169764547758505</v>
      </c>
      <c r="S14" s="66">
        <v>0</v>
      </c>
      <c r="T14" s="77">
        <v>120897044</v>
      </c>
      <c r="U14" s="68">
        <f t="shared" si="5"/>
        <v>0</v>
      </c>
      <c r="V14" s="66">
        <v>0</v>
      </c>
      <c r="W14" s="77">
        <v>121977000</v>
      </c>
      <c r="X14" s="68">
        <f t="shared" si="6"/>
        <v>0</v>
      </c>
      <c r="Y14" s="66">
        <v>59327734</v>
      </c>
      <c r="Z14" s="77">
        <v>120897044</v>
      </c>
      <c r="AA14" s="68">
        <f t="shared" si="7"/>
        <v>0.4907294011258042</v>
      </c>
      <c r="AB14" s="66">
        <v>42083000</v>
      </c>
      <c r="AC14" s="77">
        <v>178502340</v>
      </c>
      <c r="AD14" s="68">
        <f t="shared" si="8"/>
        <v>0.23575601305842825</v>
      </c>
      <c r="AE14" s="66">
        <v>56073000</v>
      </c>
      <c r="AF14" s="77">
        <v>302733230</v>
      </c>
      <c r="AG14" s="68">
        <f t="shared" si="9"/>
        <v>0.18522248119243467</v>
      </c>
    </row>
    <row r="15" spans="1:33" s="10" customFormat="1" ht="12.75">
      <c r="A15" s="17" t="s">
        <v>611</v>
      </c>
      <c r="B15" s="38" t="s">
        <v>113</v>
      </c>
      <c r="C15" s="51" t="s">
        <v>114</v>
      </c>
      <c r="D15" s="66">
        <v>255978794</v>
      </c>
      <c r="E15" s="77">
        <v>259280744</v>
      </c>
      <c r="F15" s="103">
        <f t="shared" si="0"/>
        <v>0.9872649624917769</v>
      </c>
      <c r="G15" s="66">
        <v>66047346</v>
      </c>
      <c r="H15" s="77">
        <v>149536014</v>
      </c>
      <c r="I15" s="68">
        <f t="shared" si="1"/>
        <v>0.44168186802143866</v>
      </c>
      <c r="J15" s="66">
        <v>66047346</v>
      </c>
      <c r="K15" s="77">
        <v>149536014</v>
      </c>
      <c r="L15" s="68">
        <f t="shared" si="2"/>
        <v>0.44168186802143866</v>
      </c>
      <c r="M15" s="66">
        <v>66047346</v>
      </c>
      <c r="N15" s="77">
        <v>255978794</v>
      </c>
      <c r="O15" s="68">
        <f t="shared" si="3"/>
        <v>0.25801881854322667</v>
      </c>
      <c r="P15" s="66">
        <v>0</v>
      </c>
      <c r="Q15" s="77">
        <v>34353148</v>
      </c>
      <c r="R15" s="68">
        <f t="shared" si="4"/>
        <v>0</v>
      </c>
      <c r="S15" s="66">
        <v>0</v>
      </c>
      <c r="T15" s="77">
        <v>34353148</v>
      </c>
      <c r="U15" s="68">
        <f t="shared" si="5"/>
        <v>0</v>
      </c>
      <c r="V15" s="66">
        <v>0</v>
      </c>
      <c r="W15" s="77">
        <v>0</v>
      </c>
      <c r="X15" s="68">
        <f t="shared" si="6"/>
        <v>0</v>
      </c>
      <c r="Y15" s="66">
        <v>34082648</v>
      </c>
      <c r="Z15" s="77">
        <v>34353148</v>
      </c>
      <c r="AA15" s="68">
        <f t="shared" si="7"/>
        <v>0.9921259035707587</v>
      </c>
      <c r="AB15" s="66">
        <v>0</v>
      </c>
      <c r="AC15" s="77">
        <v>1194830</v>
      </c>
      <c r="AD15" s="68">
        <f t="shared" si="8"/>
        <v>0</v>
      </c>
      <c r="AE15" s="66">
        <v>0</v>
      </c>
      <c r="AF15" s="77">
        <v>149536014</v>
      </c>
      <c r="AG15" s="68">
        <f t="shared" si="9"/>
        <v>0</v>
      </c>
    </row>
    <row r="16" spans="1:33" s="10" customFormat="1" ht="12.75">
      <c r="A16" s="17" t="s">
        <v>611</v>
      </c>
      <c r="B16" s="38" t="s">
        <v>115</v>
      </c>
      <c r="C16" s="51" t="s">
        <v>116</v>
      </c>
      <c r="D16" s="66">
        <v>74748684</v>
      </c>
      <c r="E16" s="77">
        <v>111031835</v>
      </c>
      <c r="F16" s="103">
        <f t="shared" si="0"/>
        <v>0.6732184872924059</v>
      </c>
      <c r="G16" s="66">
        <v>29303981</v>
      </c>
      <c r="H16" s="77">
        <v>91090445</v>
      </c>
      <c r="I16" s="68">
        <f t="shared" si="1"/>
        <v>0.3217020292303984</v>
      </c>
      <c r="J16" s="66">
        <v>29303981</v>
      </c>
      <c r="K16" s="77">
        <v>87452772</v>
      </c>
      <c r="L16" s="68">
        <f t="shared" si="2"/>
        <v>0.33508350084088817</v>
      </c>
      <c r="M16" s="66">
        <v>29303981</v>
      </c>
      <c r="N16" s="77">
        <v>74748684</v>
      </c>
      <c r="O16" s="68">
        <f t="shared" si="3"/>
        <v>0.39203340355798105</v>
      </c>
      <c r="P16" s="66">
        <v>4290005</v>
      </c>
      <c r="Q16" s="77">
        <v>22827305</v>
      </c>
      <c r="R16" s="68">
        <f t="shared" si="4"/>
        <v>0.18793304772508188</v>
      </c>
      <c r="S16" s="66">
        <v>2880000</v>
      </c>
      <c r="T16" s="77">
        <v>22827305</v>
      </c>
      <c r="U16" s="68">
        <f t="shared" si="5"/>
        <v>0.12616469618292656</v>
      </c>
      <c r="V16" s="66">
        <v>2880000</v>
      </c>
      <c r="W16" s="77">
        <v>69986400</v>
      </c>
      <c r="X16" s="68">
        <f t="shared" si="6"/>
        <v>0.04115085216556359</v>
      </c>
      <c r="Y16" s="66">
        <v>19828855</v>
      </c>
      <c r="Z16" s="77">
        <v>22827305</v>
      </c>
      <c r="AA16" s="68">
        <f t="shared" si="7"/>
        <v>0.8686463426146889</v>
      </c>
      <c r="AB16" s="66">
        <v>5575500</v>
      </c>
      <c r="AC16" s="77">
        <v>29764030</v>
      </c>
      <c r="AD16" s="68">
        <f t="shared" si="8"/>
        <v>0.18732342360896692</v>
      </c>
      <c r="AE16" s="66">
        <v>44786500</v>
      </c>
      <c r="AF16" s="77">
        <v>91090445</v>
      </c>
      <c r="AG16" s="68">
        <f t="shared" si="9"/>
        <v>0.49167066864148046</v>
      </c>
    </row>
    <row r="17" spans="1:33" s="10" customFormat="1" ht="12.75">
      <c r="A17" s="17" t="s">
        <v>611</v>
      </c>
      <c r="B17" s="38" t="s">
        <v>117</v>
      </c>
      <c r="C17" s="51" t="s">
        <v>118</v>
      </c>
      <c r="D17" s="66">
        <v>44468582</v>
      </c>
      <c r="E17" s="77">
        <v>44468582</v>
      </c>
      <c r="F17" s="103">
        <f t="shared" si="0"/>
        <v>1</v>
      </c>
      <c r="G17" s="66">
        <v>16148614</v>
      </c>
      <c r="H17" s="77">
        <v>44468453</v>
      </c>
      <c r="I17" s="68">
        <f t="shared" si="1"/>
        <v>0.36314764536558086</v>
      </c>
      <c r="J17" s="66">
        <v>16148614</v>
      </c>
      <c r="K17" s="77">
        <v>38368453</v>
      </c>
      <c r="L17" s="68">
        <f t="shared" si="2"/>
        <v>0.42088259331175015</v>
      </c>
      <c r="M17" s="66">
        <v>16148614</v>
      </c>
      <c r="N17" s="77">
        <v>44468582</v>
      </c>
      <c r="O17" s="68">
        <f t="shared" si="3"/>
        <v>0.36314659190167115</v>
      </c>
      <c r="P17" s="66">
        <v>0</v>
      </c>
      <c r="Q17" s="77">
        <v>0</v>
      </c>
      <c r="R17" s="68">
        <f t="shared" si="4"/>
        <v>0</v>
      </c>
      <c r="S17" s="66">
        <v>0</v>
      </c>
      <c r="T17" s="77">
        <v>0</v>
      </c>
      <c r="U17" s="68">
        <f t="shared" si="5"/>
        <v>0</v>
      </c>
      <c r="V17" s="66">
        <v>0</v>
      </c>
      <c r="W17" s="77">
        <v>38205719</v>
      </c>
      <c r="X17" s="68">
        <f t="shared" si="6"/>
        <v>0</v>
      </c>
      <c r="Y17" s="66">
        <v>0</v>
      </c>
      <c r="Z17" s="77">
        <v>0</v>
      </c>
      <c r="AA17" s="68">
        <f t="shared" si="7"/>
        <v>0</v>
      </c>
      <c r="AB17" s="66">
        <v>5907086</v>
      </c>
      <c r="AC17" s="77">
        <v>13379838</v>
      </c>
      <c r="AD17" s="68">
        <f t="shared" si="8"/>
        <v>0.4414915935454525</v>
      </c>
      <c r="AE17" s="66">
        <v>9848142</v>
      </c>
      <c r="AF17" s="77">
        <v>44468453</v>
      </c>
      <c r="AG17" s="68">
        <f t="shared" si="9"/>
        <v>0.22146356204476014</v>
      </c>
    </row>
    <row r="18" spans="1:33" s="10" customFormat="1" ht="12.75">
      <c r="A18" s="17" t="s">
        <v>611</v>
      </c>
      <c r="B18" s="38" t="s">
        <v>119</v>
      </c>
      <c r="C18" s="51" t="s">
        <v>120</v>
      </c>
      <c r="D18" s="66">
        <v>474949373</v>
      </c>
      <c r="E18" s="77">
        <v>521253373</v>
      </c>
      <c r="F18" s="103">
        <f t="shared" si="0"/>
        <v>0.9111679609217608</v>
      </c>
      <c r="G18" s="66">
        <v>167517000</v>
      </c>
      <c r="H18" s="77">
        <v>483101473</v>
      </c>
      <c r="I18" s="68">
        <f t="shared" si="1"/>
        <v>0.34675323790619034</v>
      </c>
      <c r="J18" s="66">
        <v>167517000</v>
      </c>
      <c r="K18" s="77">
        <v>342610833</v>
      </c>
      <c r="L18" s="68">
        <f t="shared" si="2"/>
        <v>0.48894250813137596</v>
      </c>
      <c r="M18" s="66">
        <v>167517000</v>
      </c>
      <c r="N18" s="77">
        <v>474949373</v>
      </c>
      <c r="O18" s="68">
        <f t="shared" si="3"/>
        <v>0.35270496082958297</v>
      </c>
      <c r="P18" s="66">
        <v>14300000</v>
      </c>
      <c r="Q18" s="77">
        <v>38151900</v>
      </c>
      <c r="R18" s="68">
        <f t="shared" si="4"/>
        <v>0.37481750581229245</v>
      </c>
      <c r="S18" s="66">
        <v>0</v>
      </c>
      <c r="T18" s="77">
        <v>38151900</v>
      </c>
      <c r="U18" s="68">
        <f t="shared" si="5"/>
        <v>0</v>
      </c>
      <c r="V18" s="66">
        <v>0</v>
      </c>
      <c r="W18" s="77">
        <v>38151900</v>
      </c>
      <c r="X18" s="68">
        <f t="shared" si="6"/>
        <v>0</v>
      </c>
      <c r="Y18" s="66">
        <v>34651900</v>
      </c>
      <c r="Z18" s="77">
        <v>38151900</v>
      </c>
      <c r="AA18" s="68">
        <f t="shared" si="7"/>
        <v>0.908261449626362</v>
      </c>
      <c r="AB18" s="66">
        <v>0</v>
      </c>
      <c r="AC18" s="77">
        <v>267460869</v>
      </c>
      <c r="AD18" s="68">
        <f t="shared" si="8"/>
        <v>0</v>
      </c>
      <c r="AE18" s="66">
        <v>0</v>
      </c>
      <c r="AF18" s="77">
        <v>483101473</v>
      </c>
      <c r="AG18" s="68">
        <f t="shared" si="9"/>
        <v>0</v>
      </c>
    </row>
    <row r="19" spans="1:33" s="10" customFormat="1" ht="12.75">
      <c r="A19" s="17" t="s">
        <v>611</v>
      </c>
      <c r="B19" s="38" t="s">
        <v>121</v>
      </c>
      <c r="C19" s="51" t="s">
        <v>122</v>
      </c>
      <c r="D19" s="66">
        <v>0</v>
      </c>
      <c r="E19" s="77">
        <v>0</v>
      </c>
      <c r="F19" s="103">
        <f t="shared" si="0"/>
        <v>0</v>
      </c>
      <c r="G19" s="66">
        <v>0</v>
      </c>
      <c r="H19" s="77">
        <v>0</v>
      </c>
      <c r="I19" s="68">
        <f t="shared" si="1"/>
        <v>0</v>
      </c>
      <c r="J19" s="66">
        <v>0</v>
      </c>
      <c r="K19" s="77">
        <v>0</v>
      </c>
      <c r="L19" s="68">
        <f t="shared" si="2"/>
        <v>0</v>
      </c>
      <c r="M19" s="66">
        <v>0</v>
      </c>
      <c r="N19" s="77">
        <v>0</v>
      </c>
      <c r="O19" s="68">
        <f t="shared" si="3"/>
        <v>0</v>
      </c>
      <c r="P19" s="66">
        <v>594236</v>
      </c>
      <c r="Q19" s="77">
        <v>20245086</v>
      </c>
      <c r="R19" s="68">
        <f t="shared" si="4"/>
        <v>0.029352110433119423</v>
      </c>
      <c r="S19" s="66">
        <v>0</v>
      </c>
      <c r="T19" s="77">
        <v>20245086</v>
      </c>
      <c r="U19" s="68">
        <f t="shared" si="5"/>
        <v>0</v>
      </c>
      <c r="V19" s="66">
        <v>0</v>
      </c>
      <c r="W19" s="77">
        <v>199740616</v>
      </c>
      <c r="X19" s="68">
        <f t="shared" si="6"/>
        <v>0</v>
      </c>
      <c r="Y19" s="66">
        <v>19650850</v>
      </c>
      <c r="Z19" s="77">
        <v>20245086</v>
      </c>
      <c r="AA19" s="68">
        <f t="shared" si="7"/>
        <v>0.9706478895668805</v>
      </c>
      <c r="AB19" s="66">
        <v>3180863</v>
      </c>
      <c r="AC19" s="77">
        <v>0</v>
      </c>
      <c r="AD19" s="68">
        <f t="shared" si="8"/>
        <v>0</v>
      </c>
      <c r="AE19" s="66">
        <v>13021221</v>
      </c>
      <c r="AF19" s="77">
        <v>0</v>
      </c>
      <c r="AG19" s="68">
        <f t="shared" si="9"/>
        <v>0</v>
      </c>
    </row>
    <row r="20" spans="1:33" s="10" customFormat="1" ht="12.75">
      <c r="A20" s="17" t="s">
        <v>612</v>
      </c>
      <c r="B20" s="38" t="s">
        <v>522</v>
      </c>
      <c r="C20" s="51" t="s">
        <v>523</v>
      </c>
      <c r="D20" s="66">
        <v>66392934</v>
      </c>
      <c r="E20" s="77">
        <v>191777934</v>
      </c>
      <c r="F20" s="103">
        <f t="shared" si="0"/>
        <v>0.34619694046761396</v>
      </c>
      <c r="G20" s="66">
        <v>37792000</v>
      </c>
      <c r="H20" s="77">
        <v>191777934</v>
      </c>
      <c r="I20" s="68">
        <f t="shared" si="1"/>
        <v>0.19706125314709041</v>
      </c>
      <c r="J20" s="66">
        <v>37792000</v>
      </c>
      <c r="K20" s="77">
        <v>191777934</v>
      </c>
      <c r="L20" s="68">
        <f t="shared" si="2"/>
        <v>0.19706125314709041</v>
      </c>
      <c r="M20" s="66">
        <v>37792000</v>
      </c>
      <c r="N20" s="77">
        <v>66392934</v>
      </c>
      <c r="O20" s="68">
        <f t="shared" si="3"/>
        <v>0.5692172001315682</v>
      </c>
      <c r="P20" s="66">
        <v>6552000</v>
      </c>
      <c r="Q20" s="77">
        <v>6552000</v>
      </c>
      <c r="R20" s="68">
        <f t="shared" si="4"/>
        <v>1</v>
      </c>
      <c r="S20" s="66">
        <v>0</v>
      </c>
      <c r="T20" s="77">
        <v>6552000</v>
      </c>
      <c r="U20" s="68">
        <f t="shared" si="5"/>
        <v>0</v>
      </c>
      <c r="V20" s="66">
        <v>0</v>
      </c>
      <c r="W20" s="77">
        <v>78665020</v>
      </c>
      <c r="X20" s="68">
        <f t="shared" si="6"/>
        <v>0</v>
      </c>
      <c r="Y20" s="66">
        <v>0</v>
      </c>
      <c r="Z20" s="77">
        <v>6552000</v>
      </c>
      <c r="AA20" s="68">
        <f t="shared" si="7"/>
        <v>0</v>
      </c>
      <c r="AB20" s="66">
        <v>0</v>
      </c>
      <c r="AC20" s="77">
        <v>0</v>
      </c>
      <c r="AD20" s="68">
        <f t="shared" si="8"/>
        <v>0</v>
      </c>
      <c r="AE20" s="66">
        <v>12222000</v>
      </c>
      <c r="AF20" s="77">
        <v>191777934</v>
      </c>
      <c r="AG20" s="68">
        <f t="shared" si="9"/>
        <v>0.0637299596730456</v>
      </c>
    </row>
    <row r="21" spans="1:33" s="34" customFormat="1" ht="12.75">
      <c r="A21" s="39"/>
      <c r="B21" s="40" t="s">
        <v>613</v>
      </c>
      <c r="C21" s="56"/>
      <c r="D21" s="69">
        <f>SUM(D11:D20)</f>
        <v>1420032331</v>
      </c>
      <c r="E21" s="78">
        <f>SUM(E11:E20)</f>
        <v>1790042571</v>
      </c>
      <c r="F21" s="104">
        <f t="shared" si="0"/>
        <v>0.7932952847075054</v>
      </c>
      <c r="G21" s="69">
        <f>SUM(G11:G20)</f>
        <v>533198084</v>
      </c>
      <c r="H21" s="78">
        <f>SUM(H11:H20)</f>
        <v>1576558081</v>
      </c>
      <c r="I21" s="71">
        <f t="shared" si="1"/>
        <v>0.33820389519794675</v>
      </c>
      <c r="J21" s="69">
        <f>SUM(J11:J20)</f>
        <v>533198084</v>
      </c>
      <c r="K21" s="78">
        <f>SUM(K11:K20)</f>
        <v>1278472865</v>
      </c>
      <c r="L21" s="71">
        <f t="shared" si="2"/>
        <v>0.4170585849704366</v>
      </c>
      <c r="M21" s="69">
        <f>SUM(M11:M20)</f>
        <v>533198084</v>
      </c>
      <c r="N21" s="78">
        <f>SUM(N11:N20)</f>
        <v>1420032331</v>
      </c>
      <c r="O21" s="71">
        <f t="shared" si="3"/>
        <v>0.3754830593360624</v>
      </c>
      <c r="P21" s="69">
        <f>SUM(P11:P20)</f>
        <v>121501353</v>
      </c>
      <c r="Q21" s="78">
        <f>SUM(Q11:Q20)</f>
        <v>276520612</v>
      </c>
      <c r="R21" s="71">
        <f t="shared" si="4"/>
        <v>0.439393476389384</v>
      </c>
      <c r="S21" s="69">
        <f>SUM(S11:S20)</f>
        <v>8741000</v>
      </c>
      <c r="T21" s="78">
        <f>SUM(T11:T20)</f>
        <v>276520612</v>
      </c>
      <c r="U21" s="71">
        <f t="shared" si="5"/>
        <v>0.03161066343944009</v>
      </c>
      <c r="V21" s="69">
        <f>SUM(V11:V20)</f>
        <v>8741000</v>
      </c>
      <c r="W21" s="78">
        <f>SUM(W11:W20)</f>
        <v>635366655</v>
      </c>
      <c r="X21" s="71">
        <f t="shared" si="6"/>
        <v>0.013757410671795485</v>
      </c>
      <c r="Y21" s="69">
        <f>SUM(Y11:Y20)</f>
        <v>193060411</v>
      </c>
      <c r="Z21" s="78">
        <f>SUM(Z11:Z20)</f>
        <v>276520612</v>
      </c>
      <c r="AA21" s="71">
        <f t="shared" si="7"/>
        <v>0.6981772881364807</v>
      </c>
      <c r="AB21" s="69">
        <f>SUM(AB11:AB20)</f>
        <v>65236449</v>
      </c>
      <c r="AC21" s="78">
        <f>SUM(AC11:AC20)</f>
        <v>685858554</v>
      </c>
      <c r="AD21" s="71">
        <f t="shared" si="8"/>
        <v>0.09511647645062396</v>
      </c>
      <c r="AE21" s="69">
        <f>SUM(AE11:AE20)</f>
        <v>147450863</v>
      </c>
      <c r="AF21" s="78">
        <f>SUM(AF11:AF20)</f>
        <v>1576558081</v>
      </c>
      <c r="AG21" s="71">
        <f t="shared" si="9"/>
        <v>0.09352707317098836</v>
      </c>
    </row>
    <row r="22" spans="1:33" s="10" customFormat="1" ht="12.75">
      <c r="A22" s="17" t="s">
        <v>611</v>
      </c>
      <c r="B22" s="38" t="s">
        <v>123</v>
      </c>
      <c r="C22" s="51" t="s">
        <v>124</v>
      </c>
      <c r="D22" s="66">
        <v>73849999</v>
      </c>
      <c r="E22" s="77">
        <v>181717999</v>
      </c>
      <c r="F22" s="103">
        <f t="shared" si="0"/>
        <v>0.40639892254151444</v>
      </c>
      <c r="G22" s="66">
        <v>41828719</v>
      </c>
      <c r="H22" s="77">
        <v>119570238</v>
      </c>
      <c r="I22" s="68">
        <f t="shared" si="1"/>
        <v>0.34982550590892025</v>
      </c>
      <c r="J22" s="66">
        <v>41828719</v>
      </c>
      <c r="K22" s="77">
        <v>119570238</v>
      </c>
      <c r="L22" s="68">
        <f t="shared" si="2"/>
        <v>0.34982550590892025</v>
      </c>
      <c r="M22" s="66">
        <v>41828719</v>
      </c>
      <c r="N22" s="77">
        <v>73849999</v>
      </c>
      <c r="O22" s="68">
        <f t="shared" si="3"/>
        <v>0.5664010774055663</v>
      </c>
      <c r="P22" s="66">
        <v>634010</v>
      </c>
      <c r="Q22" s="77">
        <v>56447875</v>
      </c>
      <c r="R22" s="68">
        <f t="shared" si="4"/>
        <v>0.011231777989871187</v>
      </c>
      <c r="S22" s="66">
        <v>0</v>
      </c>
      <c r="T22" s="77">
        <v>56447875</v>
      </c>
      <c r="U22" s="68">
        <f t="shared" si="5"/>
        <v>0</v>
      </c>
      <c r="V22" s="66">
        <v>0</v>
      </c>
      <c r="W22" s="77">
        <v>166045000</v>
      </c>
      <c r="X22" s="68">
        <f t="shared" si="6"/>
        <v>0</v>
      </c>
      <c r="Y22" s="66">
        <v>53048550</v>
      </c>
      <c r="Z22" s="77">
        <v>56447875</v>
      </c>
      <c r="AA22" s="68">
        <f t="shared" si="7"/>
        <v>0.9397793982501556</v>
      </c>
      <c r="AB22" s="66">
        <v>31281</v>
      </c>
      <c r="AC22" s="77">
        <v>0</v>
      </c>
      <c r="AD22" s="68">
        <f t="shared" si="8"/>
        <v>0</v>
      </c>
      <c r="AE22" s="66">
        <v>3358591</v>
      </c>
      <c r="AF22" s="77">
        <v>119570238</v>
      </c>
      <c r="AG22" s="68">
        <f t="shared" si="9"/>
        <v>0.02808885435186639</v>
      </c>
    </row>
    <row r="23" spans="1:33" s="10" customFormat="1" ht="12.75">
      <c r="A23" s="17" t="s">
        <v>611</v>
      </c>
      <c r="B23" s="38" t="s">
        <v>125</v>
      </c>
      <c r="C23" s="51" t="s">
        <v>126</v>
      </c>
      <c r="D23" s="66">
        <v>88686069</v>
      </c>
      <c r="E23" s="77">
        <v>216960816</v>
      </c>
      <c r="F23" s="103">
        <f t="shared" si="0"/>
        <v>0.4087653735594357</v>
      </c>
      <c r="G23" s="66">
        <v>82597451</v>
      </c>
      <c r="H23" s="77">
        <v>151795712</v>
      </c>
      <c r="I23" s="68">
        <f t="shared" si="1"/>
        <v>0.5441356011426726</v>
      </c>
      <c r="J23" s="66">
        <v>82597451</v>
      </c>
      <c r="K23" s="77">
        <v>148295712</v>
      </c>
      <c r="L23" s="68">
        <f t="shared" si="2"/>
        <v>0.5569780129583248</v>
      </c>
      <c r="M23" s="66">
        <v>82597451</v>
      </c>
      <c r="N23" s="77">
        <v>88686069</v>
      </c>
      <c r="O23" s="68">
        <f t="shared" si="3"/>
        <v>0.9313463989479566</v>
      </c>
      <c r="P23" s="66">
        <v>65164647</v>
      </c>
      <c r="Q23" s="77">
        <v>65164647</v>
      </c>
      <c r="R23" s="68">
        <f t="shared" si="4"/>
        <v>1</v>
      </c>
      <c r="S23" s="66">
        <v>0</v>
      </c>
      <c r="T23" s="77">
        <v>65164647</v>
      </c>
      <c r="U23" s="68">
        <f t="shared" si="5"/>
        <v>0</v>
      </c>
      <c r="V23" s="66">
        <v>0</v>
      </c>
      <c r="W23" s="77">
        <v>274811438</v>
      </c>
      <c r="X23" s="68">
        <f t="shared" si="6"/>
        <v>0</v>
      </c>
      <c r="Y23" s="66">
        <v>52302520</v>
      </c>
      <c r="Z23" s="77">
        <v>65164647</v>
      </c>
      <c r="AA23" s="68">
        <f t="shared" si="7"/>
        <v>0.8026210899293293</v>
      </c>
      <c r="AB23" s="66">
        <v>19844882</v>
      </c>
      <c r="AC23" s="77">
        <v>1045901</v>
      </c>
      <c r="AD23" s="68">
        <f t="shared" si="8"/>
        <v>18.97395833831309</v>
      </c>
      <c r="AE23" s="66">
        <v>198294948</v>
      </c>
      <c r="AF23" s="77">
        <v>151795712</v>
      </c>
      <c r="AG23" s="68">
        <f t="shared" si="9"/>
        <v>1.3063277307859658</v>
      </c>
    </row>
    <row r="24" spans="1:33" s="10" customFormat="1" ht="12.75">
      <c r="A24" s="17" t="s">
        <v>611</v>
      </c>
      <c r="B24" s="38" t="s">
        <v>127</v>
      </c>
      <c r="C24" s="51" t="s">
        <v>128</v>
      </c>
      <c r="D24" s="66">
        <v>36189176</v>
      </c>
      <c r="E24" s="77">
        <v>60270176</v>
      </c>
      <c r="F24" s="103">
        <f t="shared" si="0"/>
        <v>0.6004491508370574</v>
      </c>
      <c r="G24" s="66">
        <v>21340847</v>
      </c>
      <c r="H24" s="77">
        <v>43647198</v>
      </c>
      <c r="I24" s="68">
        <f t="shared" si="1"/>
        <v>0.48893967947266626</v>
      </c>
      <c r="J24" s="66">
        <v>21340847</v>
      </c>
      <c r="K24" s="77">
        <v>39147198</v>
      </c>
      <c r="L24" s="68">
        <f t="shared" si="2"/>
        <v>0.5451436651992309</v>
      </c>
      <c r="M24" s="66">
        <v>21340847</v>
      </c>
      <c r="N24" s="77">
        <v>36189176</v>
      </c>
      <c r="O24" s="68">
        <f t="shared" si="3"/>
        <v>0.5897024845218913</v>
      </c>
      <c r="P24" s="66">
        <v>0</v>
      </c>
      <c r="Q24" s="77">
        <v>0</v>
      </c>
      <c r="R24" s="68">
        <f t="shared" si="4"/>
        <v>0</v>
      </c>
      <c r="S24" s="66">
        <v>0</v>
      </c>
      <c r="T24" s="77">
        <v>0</v>
      </c>
      <c r="U24" s="68">
        <f t="shared" si="5"/>
        <v>0</v>
      </c>
      <c r="V24" s="66">
        <v>0</v>
      </c>
      <c r="W24" s="77">
        <v>62442401</v>
      </c>
      <c r="X24" s="68">
        <f t="shared" si="6"/>
        <v>0</v>
      </c>
      <c r="Y24" s="66">
        <v>0</v>
      </c>
      <c r="Z24" s="77">
        <v>0</v>
      </c>
      <c r="AA24" s="68">
        <f t="shared" si="7"/>
        <v>0</v>
      </c>
      <c r="AB24" s="66">
        <v>23354090</v>
      </c>
      <c r="AC24" s="77">
        <v>9357221</v>
      </c>
      <c r="AD24" s="68">
        <f t="shared" si="8"/>
        <v>2.495836103475594</v>
      </c>
      <c r="AE24" s="66">
        <v>7454096</v>
      </c>
      <c r="AF24" s="77">
        <v>43647198</v>
      </c>
      <c r="AG24" s="68">
        <f t="shared" si="9"/>
        <v>0.17078063063750393</v>
      </c>
    </row>
    <row r="25" spans="1:33" s="10" customFormat="1" ht="12.75">
      <c r="A25" s="17" t="s">
        <v>611</v>
      </c>
      <c r="B25" s="38" t="s">
        <v>129</v>
      </c>
      <c r="C25" s="51" t="s">
        <v>130</v>
      </c>
      <c r="D25" s="66">
        <v>0</v>
      </c>
      <c r="E25" s="77">
        <v>0</v>
      </c>
      <c r="F25" s="103">
        <f t="shared" si="0"/>
        <v>0</v>
      </c>
      <c r="G25" s="66">
        <v>0</v>
      </c>
      <c r="H25" s="77">
        <v>0</v>
      </c>
      <c r="I25" s="68">
        <f t="shared" si="1"/>
        <v>0</v>
      </c>
      <c r="J25" s="66">
        <v>0</v>
      </c>
      <c r="K25" s="77">
        <v>0</v>
      </c>
      <c r="L25" s="68">
        <f t="shared" si="2"/>
        <v>0</v>
      </c>
      <c r="M25" s="66">
        <v>0</v>
      </c>
      <c r="N25" s="77">
        <v>0</v>
      </c>
      <c r="O25" s="68">
        <f t="shared" si="3"/>
        <v>0</v>
      </c>
      <c r="P25" s="66">
        <v>0</v>
      </c>
      <c r="Q25" s="77">
        <v>0</v>
      </c>
      <c r="R25" s="68">
        <f t="shared" si="4"/>
        <v>0</v>
      </c>
      <c r="S25" s="66">
        <v>0</v>
      </c>
      <c r="T25" s="77">
        <v>0</v>
      </c>
      <c r="U25" s="68">
        <f t="shared" si="5"/>
        <v>0</v>
      </c>
      <c r="V25" s="66">
        <v>0</v>
      </c>
      <c r="W25" s="77">
        <v>0</v>
      </c>
      <c r="X25" s="68">
        <f t="shared" si="6"/>
        <v>0</v>
      </c>
      <c r="Y25" s="66">
        <v>0</v>
      </c>
      <c r="Z25" s="77">
        <v>0</v>
      </c>
      <c r="AA25" s="68">
        <f t="shared" si="7"/>
        <v>0</v>
      </c>
      <c r="AB25" s="66">
        <v>0</v>
      </c>
      <c r="AC25" s="77">
        <v>0</v>
      </c>
      <c r="AD25" s="68">
        <f t="shared" si="8"/>
        <v>0</v>
      </c>
      <c r="AE25" s="66">
        <v>0</v>
      </c>
      <c r="AF25" s="77">
        <v>0</v>
      </c>
      <c r="AG25" s="68">
        <f t="shared" si="9"/>
        <v>0</v>
      </c>
    </row>
    <row r="26" spans="1:33" s="10" customFormat="1" ht="12.75">
      <c r="A26" s="17" t="s">
        <v>611</v>
      </c>
      <c r="B26" s="38" t="s">
        <v>131</v>
      </c>
      <c r="C26" s="51" t="s">
        <v>132</v>
      </c>
      <c r="D26" s="66">
        <v>0</v>
      </c>
      <c r="E26" s="77">
        <v>0</v>
      </c>
      <c r="F26" s="103">
        <f t="shared" si="0"/>
        <v>0</v>
      </c>
      <c r="G26" s="66">
        <v>0</v>
      </c>
      <c r="H26" s="77">
        <v>0</v>
      </c>
      <c r="I26" s="68">
        <f t="shared" si="1"/>
        <v>0</v>
      </c>
      <c r="J26" s="66">
        <v>0</v>
      </c>
      <c r="K26" s="77">
        <v>0</v>
      </c>
      <c r="L26" s="68">
        <f t="shared" si="2"/>
        <v>0</v>
      </c>
      <c r="M26" s="66">
        <v>0</v>
      </c>
      <c r="N26" s="77">
        <v>0</v>
      </c>
      <c r="O26" s="68">
        <f t="shared" si="3"/>
        <v>0</v>
      </c>
      <c r="P26" s="66">
        <v>0</v>
      </c>
      <c r="Q26" s="77">
        <v>23961107</v>
      </c>
      <c r="R26" s="68">
        <f t="shared" si="4"/>
        <v>0</v>
      </c>
      <c r="S26" s="66">
        <v>0</v>
      </c>
      <c r="T26" s="77">
        <v>23961107</v>
      </c>
      <c r="U26" s="68">
        <f t="shared" si="5"/>
        <v>0</v>
      </c>
      <c r="V26" s="66">
        <v>0</v>
      </c>
      <c r="W26" s="77">
        <v>0</v>
      </c>
      <c r="X26" s="68">
        <f t="shared" si="6"/>
        <v>0</v>
      </c>
      <c r="Y26" s="66">
        <v>0</v>
      </c>
      <c r="Z26" s="77">
        <v>23961107</v>
      </c>
      <c r="AA26" s="68">
        <f t="shared" si="7"/>
        <v>0</v>
      </c>
      <c r="AB26" s="66">
        <v>0</v>
      </c>
      <c r="AC26" s="77">
        <v>0</v>
      </c>
      <c r="AD26" s="68">
        <f t="shared" si="8"/>
        <v>0</v>
      </c>
      <c r="AE26" s="66">
        <v>0</v>
      </c>
      <c r="AF26" s="77">
        <v>0</v>
      </c>
      <c r="AG26" s="68">
        <f t="shared" si="9"/>
        <v>0</v>
      </c>
    </row>
    <row r="27" spans="1:33" s="10" customFormat="1" ht="12.75">
      <c r="A27" s="17" t="s">
        <v>611</v>
      </c>
      <c r="B27" s="38" t="s">
        <v>133</v>
      </c>
      <c r="C27" s="51" t="s">
        <v>134</v>
      </c>
      <c r="D27" s="66">
        <v>82967899</v>
      </c>
      <c r="E27" s="77">
        <v>161306899</v>
      </c>
      <c r="F27" s="103">
        <f t="shared" si="0"/>
        <v>0.5143481122899771</v>
      </c>
      <c r="G27" s="66">
        <v>53854557</v>
      </c>
      <c r="H27" s="77">
        <v>128756699</v>
      </c>
      <c r="I27" s="68">
        <f t="shared" si="1"/>
        <v>0.4182660585295061</v>
      </c>
      <c r="J27" s="66">
        <v>53854557</v>
      </c>
      <c r="K27" s="77">
        <v>108756699</v>
      </c>
      <c r="L27" s="68">
        <f t="shared" si="2"/>
        <v>0.49518381391844196</v>
      </c>
      <c r="M27" s="66">
        <v>53854557</v>
      </c>
      <c r="N27" s="77">
        <v>82967899</v>
      </c>
      <c r="O27" s="68">
        <f t="shared" si="3"/>
        <v>0.6491011300647737</v>
      </c>
      <c r="P27" s="66">
        <v>16200000</v>
      </c>
      <c r="Q27" s="77">
        <v>36808350</v>
      </c>
      <c r="R27" s="68">
        <f t="shared" si="4"/>
        <v>0.44011752768053986</v>
      </c>
      <c r="S27" s="66">
        <v>0</v>
      </c>
      <c r="T27" s="77">
        <v>36808350</v>
      </c>
      <c r="U27" s="68">
        <f t="shared" si="5"/>
        <v>0</v>
      </c>
      <c r="V27" s="66">
        <v>0</v>
      </c>
      <c r="W27" s="77">
        <v>0</v>
      </c>
      <c r="X27" s="68">
        <f t="shared" si="6"/>
        <v>0</v>
      </c>
      <c r="Y27" s="66">
        <v>22608350</v>
      </c>
      <c r="Z27" s="77">
        <v>36808350</v>
      </c>
      <c r="AA27" s="68">
        <f t="shared" si="7"/>
        <v>0.6142179695639712</v>
      </c>
      <c r="AB27" s="66">
        <v>0</v>
      </c>
      <c r="AC27" s="77">
        <v>36130000</v>
      </c>
      <c r="AD27" s="68">
        <f t="shared" si="8"/>
        <v>0</v>
      </c>
      <c r="AE27" s="66">
        <v>0</v>
      </c>
      <c r="AF27" s="77">
        <v>128756699</v>
      </c>
      <c r="AG27" s="68">
        <f t="shared" si="9"/>
        <v>0</v>
      </c>
    </row>
    <row r="28" spans="1:33" s="10" customFormat="1" ht="12.75">
      <c r="A28" s="17" t="s">
        <v>611</v>
      </c>
      <c r="B28" s="38" t="s">
        <v>135</v>
      </c>
      <c r="C28" s="51" t="s">
        <v>136</v>
      </c>
      <c r="D28" s="66">
        <v>28571129</v>
      </c>
      <c r="E28" s="77">
        <v>49534129</v>
      </c>
      <c r="F28" s="103">
        <f t="shared" si="0"/>
        <v>0.5767968383980265</v>
      </c>
      <c r="G28" s="66">
        <v>17368438</v>
      </c>
      <c r="H28" s="77">
        <v>49262826</v>
      </c>
      <c r="I28" s="68">
        <f t="shared" si="1"/>
        <v>0.3525668218871569</v>
      </c>
      <c r="J28" s="66">
        <v>17368438</v>
      </c>
      <c r="K28" s="77">
        <v>38447547</v>
      </c>
      <c r="L28" s="68">
        <f t="shared" si="2"/>
        <v>0.4517437224278574</v>
      </c>
      <c r="M28" s="66">
        <v>17368438</v>
      </c>
      <c r="N28" s="77">
        <v>28571129</v>
      </c>
      <c r="O28" s="68">
        <f t="shared" si="3"/>
        <v>0.6079017038493648</v>
      </c>
      <c r="P28" s="66">
        <v>3170250</v>
      </c>
      <c r="Q28" s="77">
        <v>12854250</v>
      </c>
      <c r="R28" s="68">
        <f t="shared" si="4"/>
        <v>0.24663049186066865</v>
      </c>
      <c r="S28" s="66">
        <v>0</v>
      </c>
      <c r="T28" s="77">
        <v>12854250</v>
      </c>
      <c r="U28" s="68">
        <f t="shared" si="5"/>
        <v>0</v>
      </c>
      <c r="V28" s="66">
        <v>0</v>
      </c>
      <c r="W28" s="77">
        <v>0</v>
      </c>
      <c r="X28" s="68">
        <f t="shared" si="6"/>
        <v>0</v>
      </c>
      <c r="Y28" s="66">
        <v>9669000</v>
      </c>
      <c r="Z28" s="77">
        <v>12854250</v>
      </c>
      <c r="AA28" s="68">
        <f t="shared" si="7"/>
        <v>0.7522025789135889</v>
      </c>
      <c r="AB28" s="66">
        <v>0</v>
      </c>
      <c r="AC28" s="77">
        <v>23786130</v>
      </c>
      <c r="AD28" s="68">
        <f t="shared" si="8"/>
        <v>0</v>
      </c>
      <c r="AE28" s="66">
        <v>0</v>
      </c>
      <c r="AF28" s="77">
        <v>49262826</v>
      </c>
      <c r="AG28" s="68">
        <f t="shared" si="9"/>
        <v>0</v>
      </c>
    </row>
    <row r="29" spans="1:33" s="10" customFormat="1" ht="12.75">
      <c r="A29" s="17" t="s">
        <v>612</v>
      </c>
      <c r="B29" s="38" t="s">
        <v>524</v>
      </c>
      <c r="C29" s="51" t="s">
        <v>525</v>
      </c>
      <c r="D29" s="66">
        <v>803058344</v>
      </c>
      <c r="E29" s="77">
        <v>1358950905</v>
      </c>
      <c r="F29" s="103">
        <f t="shared" si="0"/>
        <v>0.5909399236170346</v>
      </c>
      <c r="G29" s="66">
        <v>328057270</v>
      </c>
      <c r="H29" s="77">
        <v>888707124</v>
      </c>
      <c r="I29" s="68">
        <f t="shared" si="1"/>
        <v>0.3691399125095795</v>
      </c>
      <c r="J29" s="66">
        <v>328057270</v>
      </c>
      <c r="K29" s="77">
        <v>828226200</v>
      </c>
      <c r="L29" s="68">
        <f t="shared" si="2"/>
        <v>0.3960962234713174</v>
      </c>
      <c r="M29" s="66">
        <v>328057270</v>
      </c>
      <c r="N29" s="77">
        <v>803058344</v>
      </c>
      <c r="O29" s="68">
        <f t="shared" si="3"/>
        <v>0.40850988281369505</v>
      </c>
      <c r="P29" s="66">
        <v>54108295</v>
      </c>
      <c r="Q29" s="77">
        <v>416135488</v>
      </c>
      <c r="R29" s="68">
        <f t="shared" si="4"/>
        <v>0.13002566846690086</v>
      </c>
      <c r="S29" s="66">
        <v>0</v>
      </c>
      <c r="T29" s="77">
        <v>416135488</v>
      </c>
      <c r="U29" s="68">
        <f t="shared" si="5"/>
        <v>0</v>
      </c>
      <c r="V29" s="66">
        <v>0</v>
      </c>
      <c r="W29" s="77">
        <v>1059632966</v>
      </c>
      <c r="X29" s="68">
        <f t="shared" si="6"/>
        <v>0</v>
      </c>
      <c r="Y29" s="66">
        <v>362027193</v>
      </c>
      <c r="Z29" s="77">
        <v>416135488</v>
      </c>
      <c r="AA29" s="68">
        <f t="shared" si="7"/>
        <v>0.8699743315330991</v>
      </c>
      <c r="AB29" s="66">
        <v>53163901</v>
      </c>
      <c r="AC29" s="77">
        <v>127751517</v>
      </c>
      <c r="AD29" s="68">
        <f t="shared" si="8"/>
        <v>0.4161508391325013</v>
      </c>
      <c r="AE29" s="66">
        <v>221527453</v>
      </c>
      <c r="AF29" s="77">
        <v>888707124</v>
      </c>
      <c r="AG29" s="68">
        <f t="shared" si="9"/>
        <v>0.2492693565940178</v>
      </c>
    </row>
    <row r="30" spans="1:33" s="34" customFormat="1" ht="12.75">
      <c r="A30" s="39"/>
      <c r="B30" s="40" t="s">
        <v>614</v>
      </c>
      <c r="C30" s="56"/>
      <c r="D30" s="69">
        <f>SUM(D22:D29)</f>
        <v>1113322616</v>
      </c>
      <c r="E30" s="78">
        <f>SUM(E22:E29)</f>
        <v>2028740924</v>
      </c>
      <c r="F30" s="104">
        <f t="shared" si="0"/>
        <v>0.5487751554816075</v>
      </c>
      <c r="G30" s="69">
        <f>SUM(G22:G29)</f>
        <v>545047282</v>
      </c>
      <c r="H30" s="78">
        <f>SUM(H22:H29)</f>
        <v>1381739797</v>
      </c>
      <c r="I30" s="71">
        <f t="shared" si="1"/>
        <v>0.3944644883091545</v>
      </c>
      <c r="J30" s="69">
        <f>SUM(J22:J29)</f>
        <v>545047282</v>
      </c>
      <c r="K30" s="78">
        <f>SUM(K22:K29)</f>
        <v>1282443594</v>
      </c>
      <c r="L30" s="71">
        <f t="shared" si="2"/>
        <v>0.42500682646008053</v>
      </c>
      <c r="M30" s="69">
        <f>SUM(M22:M29)</f>
        <v>545047282</v>
      </c>
      <c r="N30" s="78">
        <f>SUM(N22:N29)</f>
        <v>1113322616</v>
      </c>
      <c r="O30" s="71">
        <f t="shared" si="3"/>
        <v>0.48956813969905016</v>
      </c>
      <c r="P30" s="69">
        <f>SUM(P22:P29)</f>
        <v>139277202</v>
      </c>
      <c r="Q30" s="78">
        <f>SUM(Q22:Q29)</f>
        <v>611371717</v>
      </c>
      <c r="R30" s="71">
        <f t="shared" si="4"/>
        <v>0.22781099963772122</v>
      </c>
      <c r="S30" s="69">
        <f>SUM(S22:S29)</f>
        <v>0</v>
      </c>
      <c r="T30" s="78">
        <f>SUM(T22:T29)</f>
        <v>611371717</v>
      </c>
      <c r="U30" s="71">
        <f t="shared" si="5"/>
        <v>0</v>
      </c>
      <c r="V30" s="69">
        <f>SUM(V22:V29)</f>
        <v>0</v>
      </c>
      <c r="W30" s="78">
        <f>SUM(W22:W29)</f>
        <v>1562931805</v>
      </c>
      <c r="X30" s="71">
        <f t="shared" si="6"/>
        <v>0</v>
      </c>
      <c r="Y30" s="69">
        <f>SUM(Y22:Y29)</f>
        <v>499655613</v>
      </c>
      <c r="Z30" s="78">
        <f>SUM(Z22:Z29)</f>
        <v>611371717</v>
      </c>
      <c r="AA30" s="71">
        <f t="shared" si="7"/>
        <v>0.8172697544004968</v>
      </c>
      <c r="AB30" s="69">
        <f>SUM(AB22:AB29)</f>
        <v>96394154</v>
      </c>
      <c r="AC30" s="78">
        <f>SUM(AC22:AC29)</f>
        <v>198070769</v>
      </c>
      <c r="AD30" s="71">
        <f t="shared" si="8"/>
        <v>0.4866652181271634</v>
      </c>
      <c r="AE30" s="69">
        <f>SUM(AE22:AE29)</f>
        <v>430635088</v>
      </c>
      <c r="AF30" s="78">
        <f>SUM(AF22:AF29)</f>
        <v>1381739797</v>
      </c>
      <c r="AG30" s="71">
        <f t="shared" si="9"/>
        <v>0.3116614929489506</v>
      </c>
    </row>
    <row r="31" spans="1:33" s="10" customFormat="1" ht="12.75">
      <c r="A31" s="17" t="s">
        <v>611</v>
      </c>
      <c r="B31" s="38" t="s">
        <v>137</v>
      </c>
      <c r="C31" s="51" t="s">
        <v>138</v>
      </c>
      <c r="D31" s="66">
        <v>0</v>
      </c>
      <c r="E31" s="77">
        <v>0</v>
      </c>
      <c r="F31" s="103">
        <f t="shared" si="0"/>
        <v>0</v>
      </c>
      <c r="G31" s="66">
        <v>0</v>
      </c>
      <c r="H31" s="77">
        <v>0</v>
      </c>
      <c r="I31" s="68">
        <f t="shared" si="1"/>
        <v>0</v>
      </c>
      <c r="J31" s="66">
        <v>0</v>
      </c>
      <c r="K31" s="77">
        <v>0</v>
      </c>
      <c r="L31" s="68">
        <f t="shared" si="2"/>
        <v>0</v>
      </c>
      <c r="M31" s="66">
        <v>0</v>
      </c>
      <c r="N31" s="77">
        <v>0</v>
      </c>
      <c r="O31" s="68">
        <f t="shared" si="3"/>
        <v>0</v>
      </c>
      <c r="P31" s="66">
        <v>0</v>
      </c>
      <c r="Q31" s="77">
        <v>0</v>
      </c>
      <c r="R31" s="68">
        <f t="shared" si="4"/>
        <v>0</v>
      </c>
      <c r="S31" s="66">
        <v>0</v>
      </c>
      <c r="T31" s="77">
        <v>0</v>
      </c>
      <c r="U31" s="68">
        <f t="shared" si="5"/>
        <v>0</v>
      </c>
      <c r="V31" s="66">
        <v>0</v>
      </c>
      <c r="W31" s="77">
        <v>0</v>
      </c>
      <c r="X31" s="68">
        <f t="shared" si="6"/>
        <v>0</v>
      </c>
      <c r="Y31" s="66">
        <v>0</v>
      </c>
      <c r="Z31" s="77">
        <v>0</v>
      </c>
      <c r="AA31" s="68">
        <f t="shared" si="7"/>
        <v>0</v>
      </c>
      <c r="AB31" s="66">
        <v>0</v>
      </c>
      <c r="AC31" s="77">
        <v>0</v>
      </c>
      <c r="AD31" s="68">
        <f t="shared" si="8"/>
        <v>0</v>
      </c>
      <c r="AE31" s="66">
        <v>0</v>
      </c>
      <c r="AF31" s="77">
        <v>0</v>
      </c>
      <c r="AG31" s="68">
        <f t="shared" si="9"/>
        <v>0</v>
      </c>
    </row>
    <row r="32" spans="1:33" s="10" customFormat="1" ht="12.75">
      <c r="A32" s="17" t="s">
        <v>611</v>
      </c>
      <c r="B32" s="38" t="s">
        <v>139</v>
      </c>
      <c r="C32" s="51" t="s">
        <v>140</v>
      </c>
      <c r="D32" s="66">
        <v>32356899</v>
      </c>
      <c r="E32" s="77">
        <v>57960722</v>
      </c>
      <c r="F32" s="103">
        <f t="shared" si="0"/>
        <v>0.5582556235238063</v>
      </c>
      <c r="G32" s="66">
        <v>16351783</v>
      </c>
      <c r="H32" s="77">
        <v>47337503</v>
      </c>
      <c r="I32" s="68">
        <f t="shared" si="1"/>
        <v>0.34542977478131875</v>
      </c>
      <c r="J32" s="66">
        <v>16351783</v>
      </c>
      <c r="K32" s="77">
        <v>40805503</v>
      </c>
      <c r="L32" s="68">
        <f t="shared" si="2"/>
        <v>0.4007249463387328</v>
      </c>
      <c r="M32" s="66">
        <v>16351783</v>
      </c>
      <c r="N32" s="77">
        <v>32356899</v>
      </c>
      <c r="O32" s="68">
        <f t="shared" si="3"/>
        <v>0.5053569255817747</v>
      </c>
      <c r="P32" s="66">
        <v>5200000</v>
      </c>
      <c r="Q32" s="77">
        <v>20034050</v>
      </c>
      <c r="R32" s="68">
        <f t="shared" si="4"/>
        <v>0.25955810233078186</v>
      </c>
      <c r="S32" s="66">
        <v>3600000</v>
      </c>
      <c r="T32" s="77">
        <v>20034050</v>
      </c>
      <c r="U32" s="68">
        <f t="shared" si="5"/>
        <v>0.17969407084438743</v>
      </c>
      <c r="V32" s="66">
        <v>3600000</v>
      </c>
      <c r="W32" s="77">
        <v>135898050</v>
      </c>
      <c r="X32" s="68">
        <f t="shared" si="6"/>
        <v>0.026490446330907618</v>
      </c>
      <c r="Y32" s="66">
        <v>9259620</v>
      </c>
      <c r="Z32" s="77">
        <v>20034050</v>
      </c>
      <c r="AA32" s="68">
        <f t="shared" si="7"/>
        <v>0.4621941145200297</v>
      </c>
      <c r="AB32" s="66">
        <v>1241684</v>
      </c>
      <c r="AC32" s="77">
        <v>4340000</v>
      </c>
      <c r="AD32" s="68">
        <f t="shared" si="8"/>
        <v>0.28610230414746546</v>
      </c>
      <c r="AE32" s="66">
        <v>1996202</v>
      </c>
      <c r="AF32" s="77">
        <v>47337503</v>
      </c>
      <c r="AG32" s="68">
        <f t="shared" si="9"/>
        <v>0.042169566907658815</v>
      </c>
    </row>
    <row r="33" spans="1:33" s="10" customFormat="1" ht="12.75">
      <c r="A33" s="17" t="s">
        <v>611</v>
      </c>
      <c r="B33" s="38" t="s">
        <v>141</v>
      </c>
      <c r="C33" s="51" t="s">
        <v>142</v>
      </c>
      <c r="D33" s="66">
        <v>19368653</v>
      </c>
      <c r="E33" s="77">
        <v>38138205</v>
      </c>
      <c r="F33" s="103">
        <f t="shared" si="0"/>
        <v>0.5078543418600849</v>
      </c>
      <c r="G33" s="66">
        <v>19088592</v>
      </c>
      <c r="H33" s="77">
        <v>38138204</v>
      </c>
      <c r="I33" s="68">
        <f t="shared" si="1"/>
        <v>0.5005110361253509</v>
      </c>
      <c r="J33" s="66">
        <v>19088592</v>
      </c>
      <c r="K33" s="77">
        <v>32688204</v>
      </c>
      <c r="L33" s="68">
        <f t="shared" si="2"/>
        <v>0.583959644892084</v>
      </c>
      <c r="M33" s="66">
        <v>19088592</v>
      </c>
      <c r="N33" s="77">
        <v>19368653</v>
      </c>
      <c r="O33" s="68">
        <f t="shared" si="3"/>
        <v>0.9855405019646952</v>
      </c>
      <c r="P33" s="66">
        <v>870000</v>
      </c>
      <c r="Q33" s="77">
        <v>9106000</v>
      </c>
      <c r="R33" s="68">
        <f t="shared" si="4"/>
        <v>0.09554140127388536</v>
      </c>
      <c r="S33" s="66">
        <v>0</v>
      </c>
      <c r="T33" s="77">
        <v>9106000</v>
      </c>
      <c r="U33" s="68">
        <f t="shared" si="5"/>
        <v>0</v>
      </c>
      <c r="V33" s="66">
        <v>0</v>
      </c>
      <c r="W33" s="77">
        <v>0</v>
      </c>
      <c r="X33" s="68">
        <f t="shared" si="6"/>
        <v>0</v>
      </c>
      <c r="Y33" s="66">
        <v>4740000</v>
      </c>
      <c r="Z33" s="77">
        <v>9106000</v>
      </c>
      <c r="AA33" s="68">
        <f t="shared" si="7"/>
        <v>0.5205359103887547</v>
      </c>
      <c r="AB33" s="66">
        <v>0</v>
      </c>
      <c r="AC33" s="77">
        <v>7275000</v>
      </c>
      <c r="AD33" s="68">
        <f t="shared" si="8"/>
        <v>0</v>
      </c>
      <c r="AE33" s="66">
        <v>0</v>
      </c>
      <c r="AF33" s="77">
        <v>38138204</v>
      </c>
      <c r="AG33" s="68">
        <f t="shared" si="9"/>
        <v>0</v>
      </c>
    </row>
    <row r="34" spans="1:33" s="10" customFormat="1" ht="12.75">
      <c r="A34" s="17" t="s">
        <v>611</v>
      </c>
      <c r="B34" s="38" t="s">
        <v>143</v>
      </c>
      <c r="C34" s="51" t="s">
        <v>144</v>
      </c>
      <c r="D34" s="66">
        <v>333945453</v>
      </c>
      <c r="E34" s="77">
        <v>439694131</v>
      </c>
      <c r="F34" s="103">
        <f t="shared" si="0"/>
        <v>0.7594949066991299</v>
      </c>
      <c r="G34" s="66">
        <v>109243872</v>
      </c>
      <c r="H34" s="77">
        <v>439695131</v>
      </c>
      <c r="I34" s="68">
        <f t="shared" si="1"/>
        <v>0.24845367687276027</v>
      </c>
      <c r="J34" s="66">
        <v>109243872</v>
      </c>
      <c r="K34" s="77">
        <v>308209098</v>
      </c>
      <c r="L34" s="68">
        <f t="shared" si="2"/>
        <v>0.3544472655378914</v>
      </c>
      <c r="M34" s="66">
        <v>109243872</v>
      </c>
      <c r="N34" s="77">
        <v>333945453</v>
      </c>
      <c r="O34" s="68">
        <f t="shared" si="3"/>
        <v>0.3271308862528516</v>
      </c>
      <c r="P34" s="66">
        <v>0</v>
      </c>
      <c r="Q34" s="77">
        <v>41452398</v>
      </c>
      <c r="R34" s="68">
        <f t="shared" si="4"/>
        <v>0</v>
      </c>
      <c r="S34" s="66">
        <v>0</v>
      </c>
      <c r="T34" s="77">
        <v>41452398</v>
      </c>
      <c r="U34" s="68">
        <f t="shared" si="5"/>
        <v>0</v>
      </c>
      <c r="V34" s="66">
        <v>0</v>
      </c>
      <c r="W34" s="77">
        <v>207296373</v>
      </c>
      <c r="X34" s="68">
        <f t="shared" si="6"/>
        <v>0</v>
      </c>
      <c r="Y34" s="66">
        <v>37102799</v>
      </c>
      <c r="Z34" s="77">
        <v>41452398</v>
      </c>
      <c r="AA34" s="68">
        <f t="shared" si="7"/>
        <v>0.895070027070569</v>
      </c>
      <c r="AB34" s="66">
        <v>90000000</v>
      </c>
      <c r="AC34" s="77">
        <v>207797823</v>
      </c>
      <c r="AD34" s="68">
        <f t="shared" si="8"/>
        <v>0.4331132958981962</v>
      </c>
      <c r="AE34" s="66">
        <v>49371106</v>
      </c>
      <c r="AF34" s="77">
        <v>439695131</v>
      </c>
      <c r="AG34" s="68">
        <f t="shared" si="9"/>
        <v>0.1122848594836953</v>
      </c>
    </row>
    <row r="35" spans="1:33" s="10" customFormat="1" ht="12.75">
      <c r="A35" s="17" t="s">
        <v>611</v>
      </c>
      <c r="B35" s="38" t="s">
        <v>145</v>
      </c>
      <c r="C35" s="51" t="s">
        <v>146</v>
      </c>
      <c r="D35" s="66">
        <v>0</v>
      </c>
      <c r="E35" s="77">
        <v>0</v>
      </c>
      <c r="F35" s="103">
        <f t="shared" si="0"/>
        <v>0</v>
      </c>
      <c r="G35" s="66">
        <v>0</v>
      </c>
      <c r="H35" s="77">
        <v>0</v>
      </c>
      <c r="I35" s="68">
        <f t="shared" si="1"/>
        <v>0</v>
      </c>
      <c r="J35" s="66">
        <v>0</v>
      </c>
      <c r="K35" s="77">
        <v>0</v>
      </c>
      <c r="L35" s="68">
        <f t="shared" si="2"/>
        <v>0</v>
      </c>
      <c r="M35" s="66">
        <v>0</v>
      </c>
      <c r="N35" s="77">
        <v>0</v>
      </c>
      <c r="O35" s="68">
        <f t="shared" si="3"/>
        <v>0</v>
      </c>
      <c r="P35" s="66">
        <v>0</v>
      </c>
      <c r="Q35" s="77">
        <v>0</v>
      </c>
      <c r="R35" s="68">
        <f t="shared" si="4"/>
        <v>0</v>
      </c>
      <c r="S35" s="66">
        <v>0</v>
      </c>
      <c r="T35" s="77">
        <v>0</v>
      </c>
      <c r="U35" s="68">
        <f t="shared" si="5"/>
        <v>0</v>
      </c>
      <c r="V35" s="66">
        <v>0</v>
      </c>
      <c r="W35" s="77">
        <v>207296373</v>
      </c>
      <c r="X35" s="68">
        <f t="shared" si="6"/>
        <v>0</v>
      </c>
      <c r="Y35" s="66">
        <v>0</v>
      </c>
      <c r="Z35" s="77">
        <v>0</v>
      </c>
      <c r="AA35" s="68">
        <f t="shared" si="7"/>
        <v>0</v>
      </c>
      <c r="AB35" s="66">
        <v>90000000</v>
      </c>
      <c r="AC35" s="77">
        <v>0</v>
      </c>
      <c r="AD35" s="68">
        <f t="shared" si="8"/>
        <v>0</v>
      </c>
      <c r="AE35" s="66">
        <v>49371106</v>
      </c>
      <c r="AF35" s="77">
        <v>0</v>
      </c>
      <c r="AG35" s="68">
        <f t="shared" si="9"/>
        <v>0</v>
      </c>
    </row>
    <row r="36" spans="1:33" s="10" customFormat="1" ht="12.75">
      <c r="A36" s="17" t="s">
        <v>611</v>
      </c>
      <c r="B36" s="38" t="s">
        <v>147</v>
      </c>
      <c r="C36" s="51" t="s">
        <v>148</v>
      </c>
      <c r="D36" s="66">
        <v>80800000</v>
      </c>
      <c r="E36" s="77">
        <v>146229000</v>
      </c>
      <c r="F36" s="103">
        <f t="shared" si="0"/>
        <v>0.5525579741364572</v>
      </c>
      <c r="G36" s="66">
        <v>39469000</v>
      </c>
      <c r="H36" s="77">
        <v>148671000</v>
      </c>
      <c r="I36" s="68">
        <f t="shared" si="1"/>
        <v>0.2654788089136415</v>
      </c>
      <c r="J36" s="66">
        <v>39469000</v>
      </c>
      <c r="K36" s="77">
        <v>139492000</v>
      </c>
      <c r="L36" s="68">
        <f t="shared" si="2"/>
        <v>0.2829481260574083</v>
      </c>
      <c r="M36" s="66">
        <v>39469000</v>
      </c>
      <c r="N36" s="77">
        <v>80800000</v>
      </c>
      <c r="O36" s="68">
        <f t="shared" si="3"/>
        <v>0.48847772277227725</v>
      </c>
      <c r="P36" s="66">
        <v>11578620</v>
      </c>
      <c r="Q36" s="77">
        <v>33243620</v>
      </c>
      <c r="R36" s="68">
        <f t="shared" si="4"/>
        <v>0.34829600386480175</v>
      </c>
      <c r="S36" s="66">
        <v>0</v>
      </c>
      <c r="T36" s="77">
        <v>33243620</v>
      </c>
      <c r="U36" s="68">
        <f t="shared" si="5"/>
        <v>0</v>
      </c>
      <c r="V36" s="66">
        <v>0</v>
      </c>
      <c r="W36" s="77">
        <v>0</v>
      </c>
      <c r="X36" s="68">
        <f t="shared" si="6"/>
        <v>0</v>
      </c>
      <c r="Y36" s="66">
        <v>26145000</v>
      </c>
      <c r="Z36" s="77">
        <v>33243620</v>
      </c>
      <c r="AA36" s="68">
        <f t="shared" si="7"/>
        <v>0.786466696466871</v>
      </c>
      <c r="AB36" s="66">
        <v>0</v>
      </c>
      <c r="AC36" s="77">
        <v>13025000</v>
      </c>
      <c r="AD36" s="68">
        <f t="shared" si="8"/>
        <v>0</v>
      </c>
      <c r="AE36" s="66">
        <v>37885000</v>
      </c>
      <c r="AF36" s="77">
        <v>148671000</v>
      </c>
      <c r="AG36" s="68">
        <f t="shared" si="9"/>
        <v>0.25482441094766295</v>
      </c>
    </row>
    <row r="37" spans="1:33" s="10" customFormat="1" ht="12.75">
      <c r="A37" s="17" t="s">
        <v>611</v>
      </c>
      <c r="B37" s="38" t="s">
        <v>149</v>
      </c>
      <c r="C37" s="51" t="s">
        <v>150</v>
      </c>
      <c r="D37" s="66">
        <v>63339577</v>
      </c>
      <c r="E37" s="77">
        <v>110563577</v>
      </c>
      <c r="F37" s="103">
        <f t="shared" si="0"/>
        <v>0.5728792312860862</v>
      </c>
      <c r="G37" s="66">
        <v>17874705</v>
      </c>
      <c r="H37" s="77">
        <v>47118038</v>
      </c>
      <c r="I37" s="68">
        <f t="shared" si="1"/>
        <v>0.3793601295537815</v>
      </c>
      <c r="J37" s="66">
        <v>17874705</v>
      </c>
      <c r="K37" s="77">
        <v>47118038</v>
      </c>
      <c r="L37" s="68">
        <f t="shared" si="2"/>
        <v>0.3793601295537815</v>
      </c>
      <c r="M37" s="66">
        <v>17874705</v>
      </c>
      <c r="N37" s="77">
        <v>63339577</v>
      </c>
      <c r="O37" s="68">
        <f t="shared" si="3"/>
        <v>0.2822043633161617</v>
      </c>
      <c r="P37" s="66">
        <v>0</v>
      </c>
      <c r="Q37" s="77">
        <v>55966522</v>
      </c>
      <c r="R37" s="68">
        <f t="shared" si="4"/>
        <v>0</v>
      </c>
      <c r="S37" s="66">
        <v>0</v>
      </c>
      <c r="T37" s="77">
        <v>55966522</v>
      </c>
      <c r="U37" s="68">
        <f t="shared" si="5"/>
        <v>0</v>
      </c>
      <c r="V37" s="66">
        <v>0</v>
      </c>
      <c r="W37" s="77">
        <v>0</v>
      </c>
      <c r="X37" s="68">
        <f t="shared" si="6"/>
        <v>0</v>
      </c>
      <c r="Y37" s="66">
        <v>54091522</v>
      </c>
      <c r="Z37" s="77">
        <v>55966522</v>
      </c>
      <c r="AA37" s="68">
        <f t="shared" si="7"/>
        <v>0.9664978288270263</v>
      </c>
      <c r="AB37" s="66">
        <v>0</v>
      </c>
      <c r="AC37" s="77">
        <v>0</v>
      </c>
      <c r="AD37" s="68">
        <f t="shared" si="8"/>
        <v>0</v>
      </c>
      <c r="AE37" s="66">
        <v>0</v>
      </c>
      <c r="AF37" s="77">
        <v>47118038</v>
      </c>
      <c r="AG37" s="68">
        <f t="shared" si="9"/>
        <v>0</v>
      </c>
    </row>
    <row r="38" spans="1:33" s="10" customFormat="1" ht="12.75">
      <c r="A38" s="17" t="s">
        <v>611</v>
      </c>
      <c r="B38" s="38" t="s">
        <v>151</v>
      </c>
      <c r="C38" s="51" t="s">
        <v>152</v>
      </c>
      <c r="D38" s="66">
        <v>31617869</v>
      </c>
      <c r="E38" s="77">
        <v>69435705</v>
      </c>
      <c r="F38" s="103">
        <f t="shared" si="0"/>
        <v>0.4553546190681005</v>
      </c>
      <c r="G38" s="66">
        <v>19128396</v>
      </c>
      <c r="H38" s="77">
        <v>68223522</v>
      </c>
      <c r="I38" s="68">
        <f t="shared" si="1"/>
        <v>0.280378312922631</v>
      </c>
      <c r="J38" s="66">
        <v>19128396</v>
      </c>
      <c r="K38" s="77">
        <v>63023522</v>
      </c>
      <c r="L38" s="68">
        <f t="shared" si="2"/>
        <v>0.3035120125466806</v>
      </c>
      <c r="M38" s="66">
        <v>19128396</v>
      </c>
      <c r="N38" s="77">
        <v>31617869</v>
      </c>
      <c r="O38" s="68">
        <f t="shared" si="3"/>
        <v>0.6049868825757991</v>
      </c>
      <c r="P38" s="66">
        <v>0</v>
      </c>
      <c r="Q38" s="77">
        <v>0</v>
      </c>
      <c r="R38" s="68">
        <f t="shared" si="4"/>
        <v>0</v>
      </c>
      <c r="S38" s="66">
        <v>0</v>
      </c>
      <c r="T38" s="77">
        <v>0</v>
      </c>
      <c r="U38" s="68">
        <f t="shared" si="5"/>
        <v>0</v>
      </c>
      <c r="V38" s="66">
        <v>0</v>
      </c>
      <c r="W38" s="77">
        <v>0</v>
      </c>
      <c r="X38" s="68">
        <f t="shared" si="6"/>
        <v>0</v>
      </c>
      <c r="Y38" s="66">
        <v>0</v>
      </c>
      <c r="Z38" s="77">
        <v>0</v>
      </c>
      <c r="AA38" s="68">
        <f t="shared" si="7"/>
        <v>0</v>
      </c>
      <c r="AB38" s="66">
        <v>0</v>
      </c>
      <c r="AC38" s="77">
        <v>5800000</v>
      </c>
      <c r="AD38" s="68">
        <f t="shared" si="8"/>
        <v>0</v>
      </c>
      <c r="AE38" s="66">
        <v>0</v>
      </c>
      <c r="AF38" s="77">
        <v>68223522</v>
      </c>
      <c r="AG38" s="68">
        <f t="shared" si="9"/>
        <v>0</v>
      </c>
    </row>
    <row r="39" spans="1:33" s="10" customFormat="1" ht="12.75">
      <c r="A39" s="17" t="s">
        <v>612</v>
      </c>
      <c r="B39" s="38" t="s">
        <v>526</v>
      </c>
      <c r="C39" s="51" t="s">
        <v>527</v>
      </c>
      <c r="D39" s="66">
        <v>435614084</v>
      </c>
      <c r="E39" s="77">
        <v>806304633</v>
      </c>
      <c r="F39" s="103">
        <f t="shared" si="0"/>
        <v>0.5402599292766311</v>
      </c>
      <c r="G39" s="66">
        <v>126587294</v>
      </c>
      <c r="H39" s="77">
        <v>446873322</v>
      </c>
      <c r="I39" s="68">
        <f t="shared" si="1"/>
        <v>0.2832733299751557</v>
      </c>
      <c r="J39" s="66">
        <v>126587294</v>
      </c>
      <c r="K39" s="77">
        <v>436768920</v>
      </c>
      <c r="L39" s="68">
        <f t="shared" si="2"/>
        <v>0.28982669829162755</v>
      </c>
      <c r="M39" s="66">
        <v>126587294</v>
      </c>
      <c r="N39" s="77">
        <v>435614084</v>
      </c>
      <c r="O39" s="68">
        <f t="shared" si="3"/>
        <v>0.2905950442134924</v>
      </c>
      <c r="P39" s="66">
        <v>0</v>
      </c>
      <c r="Q39" s="77">
        <v>423939451</v>
      </c>
      <c r="R39" s="68">
        <f t="shared" si="4"/>
        <v>0</v>
      </c>
      <c r="S39" s="66">
        <v>0</v>
      </c>
      <c r="T39" s="77">
        <v>423939451</v>
      </c>
      <c r="U39" s="68">
        <f t="shared" si="5"/>
        <v>0</v>
      </c>
      <c r="V39" s="66">
        <v>0</v>
      </c>
      <c r="W39" s="77">
        <v>398376800</v>
      </c>
      <c r="X39" s="68">
        <f t="shared" si="6"/>
        <v>0</v>
      </c>
      <c r="Y39" s="66">
        <v>7910451</v>
      </c>
      <c r="Z39" s="77">
        <v>423939451</v>
      </c>
      <c r="AA39" s="68">
        <f t="shared" si="7"/>
        <v>0.01865938869652402</v>
      </c>
      <c r="AB39" s="66">
        <v>0</v>
      </c>
      <c r="AC39" s="77">
        <v>0</v>
      </c>
      <c r="AD39" s="68">
        <f t="shared" si="8"/>
        <v>0</v>
      </c>
      <c r="AE39" s="66">
        <v>457595011</v>
      </c>
      <c r="AF39" s="77">
        <v>446873322</v>
      </c>
      <c r="AG39" s="68">
        <f t="shared" si="9"/>
        <v>1.0239926808609086</v>
      </c>
    </row>
    <row r="40" spans="1:33" s="34" customFormat="1" ht="12.75">
      <c r="A40" s="39"/>
      <c r="B40" s="40" t="s">
        <v>615</v>
      </c>
      <c r="C40" s="56"/>
      <c r="D40" s="69">
        <f>SUM(D31:D39)</f>
        <v>997042535</v>
      </c>
      <c r="E40" s="78">
        <f>SUM(E31:E39)</f>
        <v>1668325973</v>
      </c>
      <c r="F40" s="104">
        <f t="shared" si="0"/>
        <v>0.5976305297262191</v>
      </c>
      <c r="G40" s="69">
        <f>SUM(G31:G39)</f>
        <v>347743642</v>
      </c>
      <c r="H40" s="78">
        <f>SUM(H31:H39)</f>
        <v>1236056720</v>
      </c>
      <c r="I40" s="71">
        <f t="shared" si="1"/>
        <v>0.28133307830728027</v>
      </c>
      <c r="J40" s="69">
        <f>SUM(J31:J39)</f>
        <v>347743642</v>
      </c>
      <c r="K40" s="78">
        <f>SUM(K31:K39)</f>
        <v>1068105285</v>
      </c>
      <c r="L40" s="71">
        <f t="shared" si="2"/>
        <v>0.3255705658267574</v>
      </c>
      <c r="M40" s="69">
        <f>SUM(M31:M39)</f>
        <v>347743642</v>
      </c>
      <c r="N40" s="78">
        <f>SUM(N31:N39)</f>
        <v>997042535</v>
      </c>
      <c r="O40" s="71">
        <f t="shared" si="3"/>
        <v>0.34877513224648937</v>
      </c>
      <c r="P40" s="69">
        <f>SUM(P31:P39)</f>
        <v>17648620</v>
      </c>
      <c r="Q40" s="78">
        <f>SUM(Q31:Q39)</f>
        <v>583742041</v>
      </c>
      <c r="R40" s="71">
        <f t="shared" si="4"/>
        <v>0.03023359422556992</v>
      </c>
      <c r="S40" s="69">
        <f>SUM(S31:S39)</f>
        <v>3600000</v>
      </c>
      <c r="T40" s="78">
        <f>SUM(T31:T39)</f>
        <v>583742041</v>
      </c>
      <c r="U40" s="71">
        <f t="shared" si="5"/>
        <v>0.0061671076385605055</v>
      </c>
      <c r="V40" s="69">
        <f>SUM(V31:V39)</f>
        <v>3600000</v>
      </c>
      <c r="W40" s="78">
        <f>SUM(W31:W39)</f>
        <v>948867596</v>
      </c>
      <c r="X40" s="71">
        <f t="shared" si="6"/>
        <v>0.003793996143588404</v>
      </c>
      <c r="Y40" s="69">
        <f>SUM(Y31:Y39)</f>
        <v>139249392</v>
      </c>
      <c r="Z40" s="78">
        <f>SUM(Z31:Z39)</f>
        <v>583742041</v>
      </c>
      <c r="AA40" s="71">
        <f t="shared" si="7"/>
        <v>0.23854610807447393</v>
      </c>
      <c r="AB40" s="69">
        <f>SUM(AB31:AB39)</f>
        <v>181241684</v>
      </c>
      <c r="AC40" s="78">
        <f>SUM(AC31:AC39)</f>
        <v>238237823</v>
      </c>
      <c r="AD40" s="71">
        <f t="shared" si="8"/>
        <v>0.7607594869602212</v>
      </c>
      <c r="AE40" s="69">
        <f>SUM(AE31:AE39)</f>
        <v>596218425</v>
      </c>
      <c r="AF40" s="78">
        <f>SUM(AF31:AF39)</f>
        <v>1236056720</v>
      </c>
      <c r="AG40" s="71">
        <f t="shared" si="9"/>
        <v>0.482355231238903</v>
      </c>
    </row>
    <row r="41" spans="1:33" s="10" customFormat="1" ht="12.75">
      <c r="A41" s="17" t="s">
        <v>611</v>
      </c>
      <c r="B41" s="38" t="s">
        <v>153</v>
      </c>
      <c r="C41" s="51" t="s">
        <v>154</v>
      </c>
      <c r="D41" s="66">
        <v>120206715</v>
      </c>
      <c r="E41" s="77">
        <v>187708715</v>
      </c>
      <c r="F41" s="103">
        <f t="shared" si="0"/>
        <v>0.640389632415309</v>
      </c>
      <c r="G41" s="66">
        <v>48535000</v>
      </c>
      <c r="H41" s="77">
        <v>143577000</v>
      </c>
      <c r="I41" s="68">
        <f t="shared" si="1"/>
        <v>0.33804160833559693</v>
      </c>
      <c r="J41" s="66">
        <v>48535000</v>
      </c>
      <c r="K41" s="77">
        <v>121883000</v>
      </c>
      <c r="L41" s="68">
        <f t="shared" si="2"/>
        <v>0.39820975853892665</v>
      </c>
      <c r="M41" s="66">
        <v>48535000</v>
      </c>
      <c r="N41" s="77">
        <v>120206715</v>
      </c>
      <c r="O41" s="68">
        <f t="shared" si="3"/>
        <v>0.40376280143750704</v>
      </c>
      <c r="P41" s="66">
        <v>21738566</v>
      </c>
      <c r="Q41" s="77">
        <v>44081266</v>
      </c>
      <c r="R41" s="68">
        <f t="shared" si="4"/>
        <v>0.4931474971703399</v>
      </c>
      <c r="S41" s="66">
        <v>0</v>
      </c>
      <c r="T41" s="77">
        <v>44081266</v>
      </c>
      <c r="U41" s="68">
        <f t="shared" si="5"/>
        <v>0</v>
      </c>
      <c r="V41" s="66">
        <v>0</v>
      </c>
      <c r="W41" s="77">
        <v>175419000</v>
      </c>
      <c r="X41" s="68">
        <f t="shared" si="6"/>
        <v>0</v>
      </c>
      <c r="Y41" s="66">
        <v>24842700</v>
      </c>
      <c r="Z41" s="77">
        <v>44081266</v>
      </c>
      <c r="AA41" s="68">
        <f t="shared" si="7"/>
        <v>0.5635659375118672</v>
      </c>
      <c r="AB41" s="66">
        <v>22065000</v>
      </c>
      <c r="AC41" s="77">
        <v>25552517</v>
      </c>
      <c r="AD41" s="68">
        <f t="shared" si="8"/>
        <v>0.8635157154968335</v>
      </c>
      <c r="AE41" s="66">
        <v>24961000</v>
      </c>
      <c r="AF41" s="77">
        <v>143577000</v>
      </c>
      <c r="AG41" s="68">
        <f t="shared" si="9"/>
        <v>0.17385096498742836</v>
      </c>
    </row>
    <row r="42" spans="1:33" s="10" customFormat="1" ht="12.75">
      <c r="A42" s="17" t="s">
        <v>611</v>
      </c>
      <c r="B42" s="38" t="s">
        <v>155</v>
      </c>
      <c r="C42" s="51" t="s">
        <v>156</v>
      </c>
      <c r="D42" s="66">
        <v>63843511</v>
      </c>
      <c r="E42" s="77">
        <v>153454559</v>
      </c>
      <c r="F42" s="103">
        <f aca="true" t="shared" si="10" ref="F42:F60">IF($E42=0,0,($N42/$E42))</f>
        <v>0.41604180036123917</v>
      </c>
      <c r="G42" s="66">
        <v>41159160</v>
      </c>
      <c r="H42" s="77">
        <v>121828000</v>
      </c>
      <c r="I42" s="68">
        <f aca="true" t="shared" si="11" ref="I42:I60">IF($AF42=0,0,($M42/$AF42))</f>
        <v>0.337846472075385</v>
      </c>
      <c r="J42" s="66">
        <v>41159160</v>
      </c>
      <c r="K42" s="77">
        <v>104524900</v>
      </c>
      <c r="L42" s="68">
        <f aca="true" t="shared" si="12" ref="L42:L60">IF($K42=0,0,($M42/$K42))</f>
        <v>0.39377373238338426</v>
      </c>
      <c r="M42" s="66">
        <v>41159160</v>
      </c>
      <c r="N42" s="77">
        <v>63843511</v>
      </c>
      <c r="O42" s="68">
        <f aca="true" t="shared" si="13" ref="O42:O60">IF($N42=0,0,($M42/$N42))</f>
        <v>0.6446882283776655</v>
      </c>
      <c r="P42" s="66">
        <v>17226500</v>
      </c>
      <c r="Q42" s="77">
        <v>39173400</v>
      </c>
      <c r="R42" s="68">
        <f aca="true" t="shared" si="14" ref="R42:R60">IF($T42=0,0,($P42/$T42))</f>
        <v>0.43974993235205523</v>
      </c>
      <c r="S42" s="66">
        <v>0</v>
      </c>
      <c r="T42" s="77">
        <v>39173400</v>
      </c>
      <c r="U42" s="68">
        <f aca="true" t="shared" si="15" ref="U42:U60">IF($T42=0,0,($V42/$T42))</f>
        <v>0</v>
      </c>
      <c r="V42" s="66">
        <v>0</v>
      </c>
      <c r="W42" s="77">
        <v>163138795</v>
      </c>
      <c r="X42" s="68">
        <f aca="true" t="shared" si="16" ref="X42:X60">IF($W42=0,0,($V42/$W42))</f>
        <v>0</v>
      </c>
      <c r="Y42" s="66">
        <v>25984995</v>
      </c>
      <c r="Z42" s="77">
        <v>39173400</v>
      </c>
      <c r="AA42" s="68">
        <f aca="true" t="shared" si="17" ref="AA42:AA60">IF($Z42=0,0,($Y42/$Z42))</f>
        <v>0.6633326440901224</v>
      </c>
      <c r="AB42" s="66">
        <v>11526720</v>
      </c>
      <c r="AC42" s="77">
        <v>30726156</v>
      </c>
      <c r="AD42" s="68">
        <f aca="true" t="shared" si="18" ref="AD42:AD60">IF($AC42=0,0,($AB42/$AC42))</f>
        <v>0.3751435747445922</v>
      </c>
      <c r="AE42" s="66">
        <v>1123421</v>
      </c>
      <c r="AF42" s="77">
        <v>121828000</v>
      </c>
      <c r="AG42" s="68">
        <f aca="true" t="shared" si="19" ref="AG42:AG60">IF($AF42=0,0,($AE42/$AF42))</f>
        <v>0.00922136947171422</v>
      </c>
    </row>
    <row r="43" spans="1:33" s="10" customFormat="1" ht="12.75">
      <c r="A43" s="17" t="s">
        <v>611</v>
      </c>
      <c r="B43" s="38" t="s">
        <v>157</v>
      </c>
      <c r="C43" s="51" t="s">
        <v>158</v>
      </c>
      <c r="D43" s="66">
        <v>124274415</v>
      </c>
      <c r="E43" s="77">
        <v>148234623</v>
      </c>
      <c r="F43" s="103">
        <f t="shared" si="10"/>
        <v>0.8383629443979494</v>
      </c>
      <c r="G43" s="66">
        <v>47116231</v>
      </c>
      <c r="H43" s="77">
        <v>119789688</v>
      </c>
      <c r="I43" s="68">
        <f t="shared" si="11"/>
        <v>0.3933245990255856</v>
      </c>
      <c r="J43" s="66">
        <v>47116231</v>
      </c>
      <c r="K43" s="77">
        <v>85128034</v>
      </c>
      <c r="L43" s="68">
        <f t="shared" si="12"/>
        <v>0.5534749105095038</v>
      </c>
      <c r="M43" s="66">
        <v>47116231</v>
      </c>
      <c r="N43" s="77">
        <v>124274415</v>
      </c>
      <c r="O43" s="68">
        <f t="shared" si="13"/>
        <v>0.3791305796933343</v>
      </c>
      <c r="P43" s="66">
        <v>11987951</v>
      </c>
      <c r="Q43" s="77">
        <v>35521707</v>
      </c>
      <c r="R43" s="68">
        <f t="shared" si="14"/>
        <v>0.3374824019577663</v>
      </c>
      <c r="S43" s="66">
        <v>7080000</v>
      </c>
      <c r="T43" s="77">
        <v>35521707</v>
      </c>
      <c r="U43" s="68">
        <f t="shared" si="15"/>
        <v>0.19931474576939673</v>
      </c>
      <c r="V43" s="66">
        <v>7080000</v>
      </c>
      <c r="W43" s="77">
        <v>196817719</v>
      </c>
      <c r="X43" s="68">
        <f t="shared" si="16"/>
        <v>0.03597237096320581</v>
      </c>
      <c r="Y43" s="66">
        <v>15811930</v>
      </c>
      <c r="Z43" s="77">
        <v>35521707</v>
      </c>
      <c r="AA43" s="68">
        <f t="shared" si="17"/>
        <v>0.44513429492563517</v>
      </c>
      <c r="AB43" s="66">
        <v>13181930</v>
      </c>
      <c r="AC43" s="77">
        <v>63212104</v>
      </c>
      <c r="AD43" s="68">
        <f t="shared" si="18"/>
        <v>0.2085349033786314</v>
      </c>
      <c r="AE43" s="66">
        <v>16403361</v>
      </c>
      <c r="AF43" s="77">
        <v>119789688</v>
      </c>
      <c r="AG43" s="68">
        <f t="shared" si="19"/>
        <v>0.1369346666968529</v>
      </c>
    </row>
    <row r="44" spans="1:33" s="10" customFormat="1" ht="12.75">
      <c r="A44" s="17" t="s">
        <v>611</v>
      </c>
      <c r="B44" s="38" t="s">
        <v>159</v>
      </c>
      <c r="C44" s="51" t="s">
        <v>160</v>
      </c>
      <c r="D44" s="66">
        <v>7706</v>
      </c>
      <c r="E44" s="77">
        <v>7706</v>
      </c>
      <c r="F44" s="103">
        <f t="shared" si="10"/>
        <v>1</v>
      </c>
      <c r="G44" s="66">
        <v>0</v>
      </c>
      <c r="H44" s="77">
        <v>0</v>
      </c>
      <c r="I44" s="68">
        <f t="shared" si="11"/>
        <v>0</v>
      </c>
      <c r="J44" s="66">
        <v>0</v>
      </c>
      <c r="K44" s="77">
        <v>0</v>
      </c>
      <c r="L44" s="68">
        <f t="shared" si="12"/>
        <v>0</v>
      </c>
      <c r="M44" s="66">
        <v>0</v>
      </c>
      <c r="N44" s="77">
        <v>7706</v>
      </c>
      <c r="O44" s="68">
        <f t="shared" si="13"/>
        <v>0</v>
      </c>
      <c r="P44" s="66">
        <v>0</v>
      </c>
      <c r="Q44" s="77">
        <v>0</v>
      </c>
      <c r="R44" s="68">
        <f t="shared" si="14"/>
        <v>0</v>
      </c>
      <c r="S44" s="66">
        <v>0</v>
      </c>
      <c r="T44" s="77">
        <v>0</v>
      </c>
      <c r="U44" s="68">
        <f t="shared" si="15"/>
        <v>0</v>
      </c>
      <c r="V44" s="66">
        <v>0</v>
      </c>
      <c r="W44" s="77">
        <v>33911343</v>
      </c>
      <c r="X44" s="68">
        <f t="shared" si="16"/>
        <v>0</v>
      </c>
      <c r="Y44" s="66">
        <v>0</v>
      </c>
      <c r="Z44" s="77">
        <v>0</v>
      </c>
      <c r="AA44" s="68">
        <f t="shared" si="17"/>
        <v>0</v>
      </c>
      <c r="AB44" s="66">
        <v>0</v>
      </c>
      <c r="AC44" s="77">
        <v>0</v>
      </c>
      <c r="AD44" s="68">
        <f t="shared" si="18"/>
        <v>0</v>
      </c>
      <c r="AE44" s="66">
        <v>17065075</v>
      </c>
      <c r="AF44" s="77">
        <v>0</v>
      </c>
      <c r="AG44" s="68">
        <f t="shared" si="19"/>
        <v>0</v>
      </c>
    </row>
    <row r="45" spans="1:33" s="10" customFormat="1" ht="12.75">
      <c r="A45" s="17" t="s">
        <v>612</v>
      </c>
      <c r="B45" s="38" t="s">
        <v>528</v>
      </c>
      <c r="C45" s="51" t="s">
        <v>529</v>
      </c>
      <c r="D45" s="66">
        <v>224452172</v>
      </c>
      <c r="E45" s="77">
        <v>263308392</v>
      </c>
      <c r="F45" s="103">
        <f t="shared" si="10"/>
        <v>0.8524307573151714</v>
      </c>
      <c r="G45" s="66">
        <v>68798902</v>
      </c>
      <c r="H45" s="77">
        <v>190644761</v>
      </c>
      <c r="I45" s="68">
        <f t="shared" si="11"/>
        <v>0.36087486296043564</v>
      </c>
      <c r="J45" s="66">
        <v>68798902</v>
      </c>
      <c r="K45" s="77">
        <v>190644761</v>
      </c>
      <c r="L45" s="68">
        <f t="shared" si="12"/>
        <v>0.36087486296043564</v>
      </c>
      <c r="M45" s="66">
        <v>68798902</v>
      </c>
      <c r="N45" s="77">
        <v>224452172</v>
      </c>
      <c r="O45" s="68">
        <f t="shared" si="13"/>
        <v>0.30651920802085175</v>
      </c>
      <c r="P45" s="66">
        <v>136500000</v>
      </c>
      <c r="Q45" s="77">
        <v>136500000</v>
      </c>
      <c r="R45" s="68">
        <f t="shared" si="14"/>
        <v>1</v>
      </c>
      <c r="S45" s="66">
        <v>0</v>
      </c>
      <c r="T45" s="77">
        <v>136500000</v>
      </c>
      <c r="U45" s="68">
        <f t="shared" si="15"/>
        <v>0</v>
      </c>
      <c r="V45" s="66">
        <v>0</v>
      </c>
      <c r="W45" s="77">
        <v>1235622919</v>
      </c>
      <c r="X45" s="68">
        <f t="shared" si="16"/>
        <v>0</v>
      </c>
      <c r="Y45" s="66">
        <v>0</v>
      </c>
      <c r="Z45" s="77">
        <v>136500000</v>
      </c>
      <c r="AA45" s="68">
        <f t="shared" si="17"/>
        <v>0</v>
      </c>
      <c r="AB45" s="66">
        <v>0</v>
      </c>
      <c r="AC45" s="77">
        <v>0</v>
      </c>
      <c r="AD45" s="68">
        <f t="shared" si="18"/>
        <v>0</v>
      </c>
      <c r="AE45" s="66">
        <v>0</v>
      </c>
      <c r="AF45" s="77">
        <v>190644761</v>
      </c>
      <c r="AG45" s="68">
        <f t="shared" si="19"/>
        <v>0</v>
      </c>
    </row>
    <row r="46" spans="1:33" s="34" customFormat="1" ht="12.75">
      <c r="A46" s="39"/>
      <c r="B46" s="40" t="s">
        <v>616</v>
      </c>
      <c r="C46" s="56"/>
      <c r="D46" s="69">
        <f>SUM(D41:D45)</f>
        <v>532784519</v>
      </c>
      <c r="E46" s="78">
        <f>SUM(E41:E45)</f>
        <v>752713995</v>
      </c>
      <c r="F46" s="104">
        <f t="shared" si="10"/>
        <v>0.707818005961215</v>
      </c>
      <c r="G46" s="69">
        <f>SUM(G41:G45)</f>
        <v>205609293</v>
      </c>
      <c r="H46" s="78">
        <f>SUM(H41:H45)</f>
        <v>575839449</v>
      </c>
      <c r="I46" s="71">
        <f t="shared" si="11"/>
        <v>0.35706010304966096</v>
      </c>
      <c r="J46" s="69">
        <f>SUM(J41:J45)</f>
        <v>205609293</v>
      </c>
      <c r="K46" s="78">
        <f>SUM(K41:K45)</f>
        <v>502180695</v>
      </c>
      <c r="L46" s="71">
        <f t="shared" si="12"/>
        <v>0.40943288949010676</v>
      </c>
      <c r="M46" s="69">
        <f>SUM(M41:M45)</f>
        <v>205609293</v>
      </c>
      <c r="N46" s="78">
        <f>SUM(N41:N45)</f>
        <v>532784519</v>
      </c>
      <c r="O46" s="71">
        <f t="shared" si="13"/>
        <v>0.3859145408089457</v>
      </c>
      <c r="P46" s="69">
        <f>SUM(P41:P45)</f>
        <v>187453017</v>
      </c>
      <c r="Q46" s="78">
        <f>SUM(Q41:Q45)</f>
        <v>255276373</v>
      </c>
      <c r="R46" s="71">
        <f t="shared" si="14"/>
        <v>0.7343140095460382</v>
      </c>
      <c r="S46" s="69">
        <f>SUM(S41:S45)</f>
        <v>7080000</v>
      </c>
      <c r="T46" s="78">
        <f>SUM(T41:T45)</f>
        <v>255276373</v>
      </c>
      <c r="U46" s="71">
        <f t="shared" si="15"/>
        <v>0.027734646637274183</v>
      </c>
      <c r="V46" s="69">
        <f>SUM(V41:V45)</f>
        <v>7080000</v>
      </c>
      <c r="W46" s="78">
        <f>SUM(W41:W45)</f>
        <v>1804909776</v>
      </c>
      <c r="X46" s="71">
        <f t="shared" si="16"/>
        <v>0.003922633748314298</v>
      </c>
      <c r="Y46" s="69">
        <f>SUM(Y41:Y45)</f>
        <v>66639625</v>
      </c>
      <c r="Z46" s="78">
        <f>SUM(Z41:Z45)</f>
        <v>255276373</v>
      </c>
      <c r="AA46" s="71">
        <f t="shared" si="17"/>
        <v>0.2610489338157433</v>
      </c>
      <c r="AB46" s="69">
        <f>SUM(AB41:AB45)</f>
        <v>46773650</v>
      </c>
      <c r="AC46" s="78">
        <f>SUM(AC41:AC45)</f>
        <v>119490777</v>
      </c>
      <c r="AD46" s="71">
        <f t="shared" si="18"/>
        <v>0.39144150849399867</v>
      </c>
      <c r="AE46" s="69">
        <f>SUM(AE41:AE45)</f>
        <v>59552857</v>
      </c>
      <c r="AF46" s="78">
        <f>SUM(AF41:AF45)</f>
        <v>575839449</v>
      </c>
      <c r="AG46" s="71">
        <f t="shared" si="19"/>
        <v>0.1034192032230845</v>
      </c>
    </row>
    <row r="47" spans="1:33" s="10" customFormat="1" ht="12.75">
      <c r="A47" s="17" t="s">
        <v>611</v>
      </c>
      <c r="B47" s="38" t="s">
        <v>161</v>
      </c>
      <c r="C47" s="51" t="s">
        <v>162</v>
      </c>
      <c r="D47" s="66">
        <v>61777787</v>
      </c>
      <c r="E47" s="77">
        <v>161556787</v>
      </c>
      <c r="F47" s="103">
        <f t="shared" si="10"/>
        <v>0.382390539866332</v>
      </c>
      <c r="G47" s="66">
        <v>57546119</v>
      </c>
      <c r="H47" s="77">
        <v>102280315</v>
      </c>
      <c r="I47" s="68">
        <f t="shared" si="11"/>
        <v>0.5626314213052629</v>
      </c>
      <c r="J47" s="66">
        <v>57546119</v>
      </c>
      <c r="K47" s="77">
        <v>101797537</v>
      </c>
      <c r="L47" s="68">
        <f t="shared" si="12"/>
        <v>0.5652997184008489</v>
      </c>
      <c r="M47" s="66">
        <v>57546119</v>
      </c>
      <c r="N47" s="77">
        <v>61777787</v>
      </c>
      <c r="O47" s="68">
        <f t="shared" si="13"/>
        <v>0.9315017872038699</v>
      </c>
      <c r="P47" s="66">
        <v>0</v>
      </c>
      <c r="Q47" s="77">
        <v>0</v>
      </c>
      <c r="R47" s="68">
        <f t="shared" si="14"/>
        <v>0</v>
      </c>
      <c r="S47" s="66">
        <v>0</v>
      </c>
      <c r="T47" s="77">
        <v>0</v>
      </c>
      <c r="U47" s="68">
        <f t="shared" si="15"/>
        <v>0</v>
      </c>
      <c r="V47" s="66">
        <v>0</v>
      </c>
      <c r="W47" s="77">
        <v>59276000</v>
      </c>
      <c r="X47" s="68">
        <f t="shared" si="16"/>
        <v>0</v>
      </c>
      <c r="Y47" s="66">
        <v>0</v>
      </c>
      <c r="Z47" s="77">
        <v>0</v>
      </c>
      <c r="AA47" s="68">
        <f t="shared" si="17"/>
        <v>0</v>
      </c>
      <c r="AB47" s="66">
        <v>0</v>
      </c>
      <c r="AC47" s="77">
        <v>0</v>
      </c>
      <c r="AD47" s="68">
        <f t="shared" si="18"/>
        <v>0</v>
      </c>
      <c r="AE47" s="66">
        <v>0</v>
      </c>
      <c r="AF47" s="77">
        <v>102280315</v>
      </c>
      <c r="AG47" s="68">
        <f t="shared" si="19"/>
        <v>0</v>
      </c>
    </row>
    <row r="48" spans="1:33" s="10" customFormat="1" ht="12.75">
      <c r="A48" s="17" t="s">
        <v>611</v>
      </c>
      <c r="B48" s="38" t="s">
        <v>163</v>
      </c>
      <c r="C48" s="51" t="s">
        <v>164</v>
      </c>
      <c r="D48" s="66">
        <v>25731207</v>
      </c>
      <c r="E48" s="77">
        <v>88058207</v>
      </c>
      <c r="F48" s="103">
        <f t="shared" si="10"/>
        <v>0.29220680134902133</v>
      </c>
      <c r="G48" s="66">
        <v>24079621</v>
      </c>
      <c r="H48" s="77">
        <v>65280589</v>
      </c>
      <c r="I48" s="68">
        <f t="shared" si="11"/>
        <v>0.36886341512635556</v>
      </c>
      <c r="J48" s="66">
        <v>24079621</v>
      </c>
      <c r="K48" s="77">
        <v>65280589</v>
      </c>
      <c r="L48" s="68">
        <f t="shared" si="12"/>
        <v>0.36886341512635556</v>
      </c>
      <c r="M48" s="66">
        <v>24079621</v>
      </c>
      <c r="N48" s="77">
        <v>25731207</v>
      </c>
      <c r="O48" s="68">
        <f t="shared" si="13"/>
        <v>0.93581389322312</v>
      </c>
      <c r="P48" s="66">
        <v>7473616</v>
      </c>
      <c r="Q48" s="77">
        <v>24226616</v>
      </c>
      <c r="R48" s="68">
        <f t="shared" si="14"/>
        <v>0.308487821823733</v>
      </c>
      <c r="S48" s="66">
        <v>0</v>
      </c>
      <c r="T48" s="77">
        <v>24226616</v>
      </c>
      <c r="U48" s="68">
        <f t="shared" si="15"/>
        <v>0</v>
      </c>
      <c r="V48" s="66">
        <v>0</v>
      </c>
      <c r="W48" s="77">
        <v>60970470</v>
      </c>
      <c r="X48" s="68">
        <f t="shared" si="16"/>
        <v>0</v>
      </c>
      <c r="Y48" s="66">
        <v>16753000</v>
      </c>
      <c r="Z48" s="77">
        <v>24226616</v>
      </c>
      <c r="AA48" s="68">
        <f t="shared" si="17"/>
        <v>0.691512178176267</v>
      </c>
      <c r="AB48" s="66">
        <v>120000</v>
      </c>
      <c r="AC48" s="77">
        <v>510099</v>
      </c>
      <c r="AD48" s="68">
        <f t="shared" si="18"/>
        <v>0.23524845177112677</v>
      </c>
      <c r="AE48" s="66">
        <v>36815032</v>
      </c>
      <c r="AF48" s="77">
        <v>65280589</v>
      </c>
      <c r="AG48" s="68">
        <f t="shared" si="19"/>
        <v>0.5639506714622321</v>
      </c>
    </row>
    <row r="49" spans="1:33" s="10" customFormat="1" ht="12.75">
      <c r="A49" s="17" t="s">
        <v>611</v>
      </c>
      <c r="B49" s="38" t="s">
        <v>165</v>
      </c>
      <c r="C49" s="51" t="s">
        <v>166</v>
      </c>
      <c r="D49" s="66">
        <v>3255603</v>
      </c>
      <c r="E49" s="77">
        <v>90209953</v>
      </c>
      <c r="F49" s="103">
        <f t="shared" si="10"/>
        <v>0.036089177432561126</v>
      </c>
      <c r="G49" s="66">
        <v>47798393</v>
      </c>
      <c r="H49" s="77">
        <v>90209949</v>
      </c>
      <c r="I49" s="68">
        <f t="shared" si="11"/>
        <v>0.5298572222893064</v>
      </c>
      <c r="J49" s="66">
        <v>47798393</v>
      </c>
      <c r="K49" s="77">
        <v>90209949</v>
      </c>
      <c r="L49" s="68">
        <f t="shared" si="12"/>
        <v>0.5298572222893064</v>
      </c>
      <c r="M49" s="66">
        <v>47798393</v>
      </c>
      <c r="N49" s="77">
        <v>3255603</v>
      </c>
      <c r="O49" s="68">
        <f t="shared" si="13"/>
        <v>14.681886274217096</v>
      </c>
      <c r="P49" s="66">
        <v>0</v>
      </c>
      <c r="Q49" s="77">
        <v>34014650</v>
      </c>
      <c r="R49" s="68">
        <f t="shared" si="14"/>
        <v>0</v>
      </c>
      <c r="S49" s="66">
        <v>0</v>
      </c>
      <c r="T49" s="77">
        <v>34014650</v>
      </c>
      <c r="U49" s="68">
        <f t="shared" si="15"/>
        <v>0</v>
      </c>
      <c r="V49" s="66">
        <v>0</v>
      </c>
      <c r="W49" s="77">
        <v>0</v>
      </c>
      <c r="X49" s="68">
        <f t="shared" si="16"/>
        <v>0</v>
      </c>
      <c r="Y49" s="66">
        <v>26264650</v>
      </c>
      <c r="Z49" s="77">
        <v>34014650</v>
      </c>
      <c r="AA49" s="68">
        <f t="shared" si="17"/>
        <v>0.7721569970586203</v>
      </c>
      <c r="AB49" s="66">
        <v>0</v>
      </c>
      <c r="AC49" s="77">
        <v>60000</v>
      </c>
      <c r="AD49" s="68">
        <f t="shared" si="18"/>
        <v>0</v>
      </c>
      <c r="AE49" s="66">
        <v>0</v>
      </c>
      <c r="AF49" s="77">
        <v>90209949</v>
      </c>
      <c r="AG49" s="68">
        <f t="shared" si="19"/>
        <v>0</v>
      </c>
    </row>
    <row r="50" spans="1:33" s="10" customFormat="1" ht="12.75">
      <c r="A50" s="17" t="s">
        <v>611</v>
      </c>
      <c r="B50" s="38" t="s">
        <v>167</v>
      </c>
      <c r="C50" s="51" t="s">
        <v>168</v>
      </c>
      <c r="D50" s="66">
        <v>17489246</v>
      </c>
      <c r="E50" s="77">
        <v>90823255</v>
      </c>
      <c r="F50" s="103">
        <f t="shared" si="10"/>
        <v>0.19256352351608627</v>
      </c>
      <c r="G50" s="66">
        <v>37524327</v>
      </c>
      <c r="H50" s="77">
        <v>90823255</v>
      </c>
      <c r="I50" s="68">
        <f t="shared" si="11"/>
        <v>0.41315769843307204</v>
      </c>
      <c r="J50" s="66">
        <v>37524327</v>
      </c>
      <c r="K50" s="77">
        <v>90823255</v>
      </c>
      <c r="L50" s="68">
        <f t="shared" si="12"/>
        <v>0.41315769843307204</v>
      </c>
      <c r="M50" s="66">
        <v>37524327</v>
      </c>
      <c r="N50" s="77">
        <v>17489246</v>
      </c>
      <c r="O50" s="68">
        <f t="shared" si="13"/>
        <v>2.1455657379397604</v>
      </c>
      <c r="P50" s="66">
        <v>0</v>
      </c>
      <c r="Q50" s="77">
        <v>47480647</v>
      </c>
      <c r="R50" s="68">
        <f t="shared" si="14"/>
        <v>0</v>
      </c>
      <c r="S50" s="66">
        <v>0</v>
      </c>
      <c r="T50" s="77">
        <v>47480647</v>
      </c>
      <c r="U50" s="68">
        <f t="shared" si="15"/>
        <v>0</v>
      </c>
      <c r="V50" s="66">
        <v>0</v>
      </c>
      <c r="W50" s="77">
        <v>0</v>
      </c>
      <c r="X50" s="68">
        <f t="shared" si="16"/>
        <v>0</v>
      </c>
      <c r="Y50" s="66">
        <v>33804045</v>
      </c>
      <c r="Z50" s="77">
        <v>47480647</v>
      </c>
      <c r="AA50" s="68">
        <f t="shared" si="17"/>
        <v>0.7119541778779889</v>
      </c>
      <c r="AB50" s="66">
        <v>0</v>
      </c>
      <c r="AC50" s="77">
        <v>760000</v>
      </c>
      <c r="AD50" s="68">
        <f t="shared" si="18"/>
        <v>0</v>
      </c>
      <c r="AE50" s="66">
        <v>0</v>
      </c>
      <c r="AF50" s="77">
        <v>90823255</v>
      </c>
      <c r="AG50" s="68">
        <f t="shared" si="19"/>
        <v>0</v>
      </c>
    </row>
    <row r="51" spans="1:33" s="10" customFormat="1" ht="12.75">
      <c r="A51" s="17" t="s">
        <v>611</v>
      </c>
      <c r="B51" s="38" t="s">
        <v>169</v>
      </c>
      <c r="C51" s="51" t="s">
        <v>170</v>
      </c>
      <c r="D51" s="66">
        <v>442691048</v>
      </c>
      <c r="E51" s="77">
        <v>630574009</v>
      </c>
      <c r="F51" s="103">
        <f t="shared" si="10"/>
        <v>0.7020445525530692</v>
      </c>
      <c r="G51" s="66">
        <v>222782923</v>
      </c>
      <c r="H51" s="77">
        <v>623641921</v>
      </c>
      <c r="I51" s="68">
        <f t="shared" si="11"/>
        <v>0.3572289089270508</v>
      </c>
      <c r="J51" s="66">
        <v>222782923</v>
      </c>
      <c r="K51" s="77">
        <v>486321767</v>
      </c>
      <c r="L51" s="68">
        <f t="shared" si="12"/>
        <v>0.45809778240915133</v>
      </c>
      <c r="M51" s="66">
        <v>222782923</v>
      </c>
      <c r="N51" s="77">
        <v>442691048</v>
      </c>
      <c r="O51" s="68">
        <f t="shared" si="13"/>
        <v>0.5032469574582408</v>
      </c>
      <c r="P51" s="66">
        <v>26751822</v>
      </c>
      <c r="Q51" s="77">
        <v>115862000</v>
      </c>
      <c r="R51" s="68">
        <f t="shared" si="14"/>
        <v>0.23089383922252335</v>
      </c>
      <c r="S51" s="66">
        <v>20000000</v>
      </c>
      <c r="T51" s="77">
        <v>115862000</v>
      </c>
      <c r="U51" s="68">
        <f t="shared" si="15"/>
        <v>0.1726191503685419</v>
      </c>
      <c r="V51" s="66">
        <v>20000000</v>
      </c>
      <c r="W51" s="77">
        <v>871444</v>
      </c>
      <c r="X51" s="68">
        <f t="shared" si="16"/>
        <v>22.950413336944198</v>
      </c>
      <c r="Y51" s="66">
        <v>107948551</v>
      </c>
      <c r="Z51" s="77">
        <v>115862000</v>
      </c>
      <c r="AA51" s="68">
        <f t="shared" si="17"/>
        <v>0.9316993578567606</v>
      </c>
      <c r="AB51" s="66">
        <v>138825</v>
      </c>
      <c r="AC51" s="77">
        <v>248940864</v>
      </c>
      <c r="AD51" s="68">
        <f t="shared" si="18"/>
        <v>0.0005576625619809852</v>
      </c>
      <c r="AE51" s="66">
        <v>186722</v>
      </c>
      <c r="AF51" s="77">
        <v>623641921</v>
      </c>
      <c r="AG51" s="68">
        <f t="shared" si="19"/>
        <v>0.00029940578673831646</v>
      </c>
    </row>
    <row r="52" spans="1:33" s="10" customFormat="1" ht="12.75">
      <c r="A52" s="17" t="s">
        <v>612</v>
      </c>
      <c r="B52" s="38" t="s">
        <v>530</v>
      </c>
      <c r="C52" s="51" t="s">
        <v>531</v>
      </c>
      <c r="D52" s="66">
        <v>500276061</v>
      </c>
      <c r="E52" s="77">
        <v>1216074791</v>
      </c>
      <c r="F52" s="103">
        <f t="shared" si="10"/>
        <v>0.41138593177202043</v>
      </c>
      <c r="G52" s="66">
        <v>246460601</v>
      </c>
      <c r="H52" s="77">
        <v>1085268521</v>
      </c>
      <c r="I52" s="68">
        <f t="shared" si="11"/>
        <v>0.22709642473818697</v>
      </c>
      <c r="J52" s="66">
        <v>246460601</v>
      </c>
      <c r="K52" s="77">
        <v>1060268521</v>
      </c>
      <c r="L52" s="68">
        <f t="shared" si="12"/>
        <v>0.2324511160319547</v>
      </c>
      <c r="M52" s="66">
        <v>246460601</v>
      </c>
      <c r="N52" s="77">
        <v>500276061</v>
      </c>
      <c r="O52" s="68">
        <f t="shared" si="13"/>
        <v>0.4926491995386523</v>
      </c>
      <c r="P52" s="66">
        <v>0</v>
      </c>
      <c r="Q52" s="77">
        <v>280806270</v>
      </c>
      <c r="R52" s="68">
        <f t="shared" si="14"/>
        <v>0</v>
      </c>
      <c r="S52" s="66">
        <v>0</v>
      </c>
      <c r="T52" s="77">
        <v>280806270</v>
      </c>
      <c r="U52" s="68">
        <f t="shared" si="15"/>
        <v>0</v>
      </c>
      <c r="V52" s="66">
        <v>0</v>
      </c>
      <c r="W52" s="77">
        <v>3658094473</v>
      </c>
      <c r="X52" s="68">
        <f t="shared" si="16"/>
        <v>0</v>
      </c>
      <c r="Y52" s="66">
        <v>264944051</v>
      </c>
      <c r="Z52" s="77">
        <v>280806270</v>
      </c>
      <c r="AA52" s="68">
        <f t="shared" si="17"/>
        <v>0.9435118774235347</v>
      </c>
      <c r="AB52" s="66">
        <v>9474200</v>
      </c>
      <c r="AC52" s="77">
        <v>110450000</v>
      </c>
      <c r="AD52" s="68">
        <f t="shared" si="18"/>
        <v>0.08577818017202354</v>
      </c>
      <c r="AE52" s="66">
        <v>161612811</v>
      </c>
      <c r="AF52" s="77">
        <v>1085268521</v>
      </c>
      <c r="AG52" s="68">
        <f t="shared" si="19"/>
        <v>0.148915045330058</v>
      </c>
    </row>
    <row r="53" spans="1:33" s="34" customFormat="1" ht="12.75">
      <c r="A53" s="39"/>
      <c r="B53" s="40" t="s">
        <v>617</v>
      </c>
      <c r="C53" s="56"/>
      <c r="D53" s="69">
        <f>SUM(D47:D52)</f>
        <v>1051220952</v>
      </c>
      <c r="E53" s="78">
        <f>SUM(E47:E52)</f>
        <v>2277297002</v>
      </c>
      <c r="F53" s="104">
        <f t="shared" si="10"/>
        <v>0.46160907034821624</v>
      </c>
      <c r="G53" s="69">
        <f>SUM(G47:G52)</f>
        <v>636191984</v>
      </c>
      <c r="H53" s="78">
        <f>SUM(H47:H52)</f>
        <v>2057504550</v>
      </c>
      <c r="I53" s="71">
        <f t="shared" si="11"/>
        <v>0.30920562678707075</v>
      </c>
      <c r="J53" s="69">
        <f>SUM(J47:J52)</f>
        <v>636191984</v>
      </c>
      <c r="K53" s="78">
        <f>SUM(K47:K52)</f>
        <v>1894701618</v>
      </c>
      <c r="L53" s="71">
        <f t="shared" si="12"/>
        <v>0.3357742337664484</v>
      </c>
      <c r="M53" s="69">
        <f>SUM(M47:M52)</f>
        <v>636191984</v>
      </c>
      <c r="N53" s="78">
        <f>SUM(N47:N52)</f>
        <v>1051220952</v>
      </c>
      <c r="O53" s="71">
        <f t="shared" si="13"/>
        <v>0.6051934018149212</v>
      </c>
      <c r="P53" s="69">
        <f>SUM(P47:P52)</f>
        <v>34225438</v>
      </c>
      <c r="Q53" s="78">
        <f>SUM(Q47:Q52)</f>
        <v>502390183</v>
      </c>
      <c r="R53" s="71">
        <f t="shared" si="14"/>
        <v>0.06812521255018233</v>
      </c>
      <c r="S53" s="69">
        <f>SUM(S47:S52)</f>
        <v>20000000</v>
      </c>
      <c r="T53" s="78">
        <f>SUM(T47:T52)</f>
        <v>502390183</v>
      </c>
      <c r="U53" s="71">
        <f t="shared" si="15"/>
        <v>0.03980969508713509</v>
      </c>
      <c r="V53" s="69">
        <f>SUM(V47:V52)</f>
        <v>20000000</v>
      </c>
      <c r="W53" s="78">
        <f>SUM(W47:W52)</f>
        <v>3779212387</v>
      </c>
      <c r="X53" s="71">
        <f t="shared" si="16"/>
        <v>0.005292107971702624</v>
      </c>
      <c r="Y53" s="69">
        <f>SUM(Y47:Y52)</f>
        <v>449714297</v>
      </c>
      <c r="Z53" s="78">
        <f>SUM(Z47:Z52)</f>
        <v>502390183</v>
      </c>
      <c r="AA53" s="71">
        <f t="shared" si="17"/>
        <v>0.8951494519947656</v>
      </c>
      <c r="AB53" s="69">
        <f>SUM(AB47:AB52)</f>
        <v>9733025</v>
      </c>
      <c r="AC53" s="78">
        <f>SUM(AC47:AC52)</f>
        <v>360720963</v>
      </c>
      <c r="AD53" s="71">
        <f t="shared" si="18"/>
        <v>0.026982144090139836</v>
      </c>
      <c r="AE53" s="69">
        <f>SUM(AE47:AE52)</f>
        <v>198614565</v>
      </c>
      <c r="AF53" s="78">
        <f>SUM(AF47:AF52)</f>
        <v>2057504550</v>
      </c>
      <c r="AG53" s="71">
        <f t="shared" si="19"/>
        <v>0.09653177437687804</v>
      </c>
    </row>
    <row r="54" spans="1:33" s="10" customFormat="1" ht="12.75">
      <c r="A54" s="17" t="s">
        <v>611</v>
      </c>
      <c r="B54" s="38" t="s">
        <v>171</v>
      </c>
      <c r="C54" s="51" t="s">
        <v>172</v>
      </c>
      <c r="D54" s="66">
        <v>79145</v>
      </c>
      <c r="E54" s="77">
        <v>261760</v>
      </c>
      <c r="F54" s="103">
        <f t="shared" si="10"/>
        <v>0.3023571210268949</v>
      </c>
      <c r="G54" s="66">
        <v>65071</v>
      </c>
      <c r="H54" s="77">
        <v>170914</v>
      </c>
      <c r="I54" s="68">
        <f t="shared" si="11"/>
        <v>0.3807236387890986</v>
      </c>
      <c r="J54" s="66">
        <v>65071</v>
      </c>
      <c r="K54" s="77">
        <v>131655</v>
      </c>
      <c r="L54" s="68">
        <f t="shared" si="12"/>
        <v>0.494253921233527</v>
      </c>
      <c r="M54" s="66">
        <v>65071</v>
      </c>
      <c r="N54" s="77">
        <v>79145</v>
      </c>
      <c r="O54" s="68">
        <f t="shared" si="13"/>
        <v>0.8221744898603829</v>
      </c>
      <c r="P54" s="66">
        <v>32862000</v>
      </c>
      <c r="Q54" s="77">
        <v>123713129</v>
      </c>
      <c r="R54" s="68">
        <f t="shared" si="14"/>
        <v>0.2656306591356201</v>
      </c>
      <c r="S54" s="66">
        <v>13000000</v>
      </c>
      <c r="T54" s="77">
        <v>123713129</v>
      </c>
      <c r="U54" s="68">
        <f t="shared" si="15"/>
        <v>0.1050818139116019</v>
      </c>
      <c r="V54" s="66">
        <v>13000000</v>
      </c>
      <c r="W54" s="77">
        <v>234644</v>
      </c>
      <c r="X54" s="68">
        <f t="shared" si="16"/>
        <v>55.40307870646596</v>
      </c>
      <c r="Y54" s="66">
        <v>118560763</v>
      </c>
      <c r="Z54" s="77">
        <v>123713129</v>
      </c>
      <c r="AA54" s="68">
        <f t="shared" si="17"/>
        <v>0.9583523103679643</v>
      </c>
      <c r="AB54" s="66">
        <v>4716</v>
      </c>
      <c r="AC54" s="77">
        <v>43331</v>
      </c>
      <c r="AD54" s="68">
        <f t="shared" si="18"/>
        <v>0.10883662966467425</v>
      </c>
      <c r="AE54" s="66">
        <v>10852</v>
      </c>
      <c r="AF54" s="77">
        <v>170914</v>
      </c>
      <c r="AG54" s="68">
        <f t="shared" si="19"/>
        <v>0.06349392091929275</v>
      </c>
    </row>
    <row r="55" spans="1:33" s="10" customFormat="1" ht="12.75">
      <c r="A55" s="17" t="s">
        <v>611</v>
      </c>
      <c r="B55" s="38" t="s">
        <v>173</v>
      </c>
      <c r="C55" s="51" t="s">
        <v>174</v>
      </c>
      <c r="D55" s="66">
        <v>39098506</v>
      </c>
      <c r="E55" s="77">
        <v>41172036</v>
      </c>
      <c r="F55" s="103">
        <f t="shared" si="10"/>
        <v>0.949637418951057</v>
      </c>
      <c r="G55" s="66">
        <v>32140076</v>
      </c>
      <c r="H55" s="77">
        <v>78738284</v>
      </c>
      <c r="I55" s="68">
        <f t="shared" si="11"/>
        <v>0.4081886773148371</v>
      </c>
      <c r="J55" s="66">
        <v>32140076</v>
      </c>
      <c r="K55" s="77">
        <v>78738284</v>
      </c>
      <c r="L55" s="68">
        <f t="shared" si="12"/>
        <v>0.4081886773148371</v>
      </c>
      <c r="M55" s="66">
        <v>32140076</v>
      </c>
      <c r="N55" s="77">
        <v>39098506</v>
      </c>
      <c r="O55" s="68">
        <f t="shared" si="13"/>
        <v>0.8220282381122184</v>
      </c>
      <c r="P55" s="66">
        <v>0</v>
      </c>
      <c r="Q55" s="77">
        <v>67104490</v>
      </c>
      <c r="R55" s="68">
        <f t="shared" si="14"/>
        <v>0</v>
      </c>
      <c r="S55" s="66">
        <v>0</v>
      </c>
      <c r="T55" s="77">
        <v>67104490</v>
      </c>
      <c r="U55" s="68">
        <f t="shared" si="15"/>
        <v>0</v>
      </c>
      <c r="V55" s="66">
        <v>0</v>
      </c>
      <c r="W55" s="77">
        <v>436237000</v>
      </c>
      <c r="X55" s="68">
        <f t="shared" si="16"/>
        <v>0</v>
      </c>
      <c r="Y55" s="66">
        <v>54807000</v>
      </c>
      <c r="Z55" s="77">
        <v>67104490</v>
      </c>
      <c r="AA55" s="68">
        <f t="shared" si="17"/>
        <v>0.8167411748453792</v>
      </c>
      <c r="AB55" s="66">
        <v>0</v>
      </c>
      <c r="AC55" s="77">
        <v>2615000</v>
      </c>
      <c r="AD55" s="68">
        <f t="shared" si="18"/>
        <v>0</v>
      </c>
      <c r="AE55" s="66">
        <v>26445000</v>
      </c>
      <c r="AF55" s="77">
        <v>78738284</v>
      </c>
      <c r="AG55" s="68">
        <f t="shared" si="19"/>
        <v>0.33585949117204533</v>
      </c>
    </row>
    <row r="56" spans="1:33" s="10" customFormat="1" ht="12.75">
      <c r="A56" s="17" t="s">
        <v>611</v>
      </c>
      <c r="B56" s="38" t="s">
        <v>175</v>
      </c>
      <c r="C56" s="51" t="s">
        <v>176</v>
      </c>
      <c r="D56" s="66">
        <v>0</v>
      </c>
      <c r="E56" s="77">
        <v>0</v>
      </c>
      <c r="F56" s="103">
        <f t="shared" si="10"/>
        <v>0</v>
      </c>
      <c r="G56" s="66">
        <v>0</v>
      </c>
      <c r="H56" s="77">
        <v>0</v>
      </c>
      <c r="I56" s="68">
        <f t="shared" si="11"/>
        <v>0</v>
      </c>
      <c r="J56" s="66">
        <v>0</v>
      </c>
      <c r="K56" s="77">
        <v>0</v>
      </c>
      <c r="L56" s="68">
        <f t="shared" si="12"/>
        <v>0</v>
      </c>
      <c r="M56" s="66">
        <v>0</v>
      </c>
      <c r="N56" s="77">
        <v>0</v>
      </c>
      <c r="O56" s="68">
        <f t="shared" si="13"/>
        <v>0</v>
      </c>
      <c r="P56" s="66">
        <v>0</v>
      </c>
      <c r="Q56" s="77">
        <v>251116269</v>
      </c>
      <c r="R56" s="68">
        <f t="shared" si="14"/>
        <v>0</v>
      </c>
      <c r="S56" s="66">
        <v>0</v>
      </c>
      <c r="T56" s="77">
        <v>251116269</v>
      </c>
      <c r="U56" s="68">
        <f t="shared" si="15"/>
        <v>0</v>
      </c>
      <c r="V56" s="66">
        <v>0</v>
      </c>
      <c r="W56" s="77">
        <v>0</v>
      </c>
      <c r="X56" s="68">
        <f t="shared" si="16"/>
        <v>0</v>
      </c>
      <c r="Y56" s="66">
        <v>214920579</v>
      </c>
      <c r="Z56" s="77">
        <v>251116269</v>
      </c>
      <c r="AA56" s="68">
        <f t="shared" si="17"/>
        <v>0.8558608323381868</v>
      </c>
      <c r="AB56" s="66">
        <v>0</v>
      </c>
      <c r="AC56" s="77">
        <v>0</v>
      </c>
      <c r="AD56" s="68">
        <f t="shared" si="18"/>
        <v>0</v>
      </c>
      <c r="AE56" s="66">
        <v>0</v>
      </c>
      <c r="AF56" s="77">
        <v>0</v>
      </c>
      <c r="AG56" s="68">
        <f t="shared" si="19"/>
        <v>0</v>
      </c>
    </row>
    <row r="57" spans="1:33" s="10" customFormat="1" ht="12.75">
      <c r="A57" s="17" t="s">
        <v>611</v>
      </c>
      <c r="B57" s="38" t="s">
        <v>177</v>
      </c>
      <c r="C57" s="51" t="s">
        <v>178</v>
      </c>
      <c r="D57" s="66">
        <v>37614177</v>
      </c>
      <c r="E57" s="77">
        <v>96402177</v>
      </c>
      <c r="F57" s="103">
        <f t="shared" si="10"/>
        <v>0.39017974666692434</v>
      </c>
      <c r="G57" s="66">
        <v>22500879</v>
      </c>
      <c r="H57" s="77">
        <v>59488428</v>
      </c>
      <c r="I57" s="68">
        <f t="shared" si="11"/>
        <v>0.3782395964472284</v>
      </c>
      <c r="J57" s="66">
        <v>22500879</v>
      </c>
      <c r="K57" s="77">
        <v>59488428</v>
      </c>
      <c r="L57" s="68">
        <f t="shared" si="12"/>
        <v>0.3782395964472284</v>
      </c>
      <c r="M57" s="66">
        <v>22500879</v>
      </c>
      <c r="N57" s="77">
        <v>37614177</v>
      </c>
      <c r="O57" s="68">
        <f t="shared" si="13"/>
        <v>0.5982020821564167</v>
      </c>
      <c r="P57" s="66">
        <v>0</v>
      </c>
      <c r="Q57" s="77">
        <v>35732000</v>
      </c>
      <c r="R57" s="68">
        <f t="shared" si="14"/>
        <v>0</v>
      </c>
      <c r="S57" s="66">
        <v>0</v>
      </c>
      <c r="T57" s="77">
        <v>35732000</v>
      </c>
      <c r="U57" s="68">
        <f t="shared" si="15"/>
        <v>0</v>
      </c>
      <c r="V57" s="66">
        <v>0</v>
      </c>
      <c r="W57" s="77">
        <v>14265685</v>
      </c>
      <c r="X57" s="68">
        <f t="shared" si="16"/>
        <v>0</v>
      </c>
      <c r="Y57" s="66">
        <v>31905440</v>
      </c>
      <c r="Z57" s="77">
        <v>35732000</v>
      </c>
      <c r="AA57" s="68">
        <f t="shared" si="17"/>
        <v>0.892909436919288</v>
      </c>
      <c r="AB57" s="66">
        <v>7414990</v>
      </c>
      <c r="AC57" s="77">
        <v>89464</v>
      </c>
      <c r="AD57" s="68">
        <f t="shared" si="18"/>
        <v>82.88238844674953</v>
      </c>
      <c r="AE57" s="66">
        <v>4728858</v>
      </c>
      <c r="AF57" s="77">
        <v>59488428</v>
      </c>
      <c r="AG57" s="68">
        <f t="shared" si="19"/>
        <v>0.07949206524670648</v>
      </c>
    </row>
    <row r="58" spans="1:33" s="10" customFormat="1" ht="12.75">
      <c r="A58" s="17" t="s">
        <v>612</v>
      </c>
      <c r="B58" s="38" t="s">
        <v>590</v>
      </c>
      <c r="C58" s="51" t="s">
        <v>591</v>
      </c>
      <c r="D58" s="66">
        <v>511330350</v>
      </c>
      <c r="E58" s="77">
        <v>773928000</v>
      </c>
      <c r="F58" s="103">
        <f t="shared" si="10"/>
        <v>0.6606949871305858</v>
      </c>
      <c r="G58" s="66">
        <v>117032399</v>
      </c>
      <c r="H58" s="77">
        <v>314767551</v>
      </c>
      <c r="I58" s="68">
        <f t="shared" si="11"/>
        <v>0.371805793285217</v>
      </c>
      <c r="J58" s="66">
        <v>117032399</v>
      </c>
      <c r="K58" s="77">
        <v>311267551</v>
      </c>
      <c r="L58" s="68">
        <f t="shared" si="12"/>
        <v>0.375986506219532</v>
      </c>
      <c r="M58" s="66">
        <v>117032399</v>
      </c>
      <c r="N58" s="77">
        <v>511330350</v>
      </c>
      <c r="O58" s="68">
        <f t="shared" si="13"/>
        <v>0.2288782564930871</v>
      </c>
      <c r="P58" s="66">
        <v>0</v>
      </c>
      <c r="Q58" s="77">
        <v>459160350</v>
      </c>
      <c r="R58" s="68">
        <f t="shared" si="14"/>
        <v>0</v>
      </c>
      <c r="S58" s="66">
        <v>0</v>
      </c>
      <c r="T58" s="77">
        <v>459160350</v>
      </c>
      <c r="U58" s="68">
        <f t="shared" si="15"/>
        <v>0</v>
      </c>
      <c r="V58" s="66">
        <v>0</v>
      </c>
      <c r="W58" s="77">
        <v>350000000</v>
      </c>
      <c r="X58" s="68">
        <f t="shared" si="16"/>
        <v>0</v>
      </c>
      <c r="Y58" s="66">
        <v>449030350</v>
      </c>
      <c r="Z58" s="77">
        <v>459160350</v>
      </c>
      <c r="AA58" s="68">
        <f t="shared" si="17"/>
        <v>0.977937990508109</v>
      </c>
      <c r="AB58" s="66">
        <v>40285000</v>
      </c>
      <c r="AC58" s="77">
        <v>22400000</v>
      </c>
      <c r="AD58" s="68">
        <f t="shared" si="18"/>
        <v>1.7984375</v>
      </c>
      <c r="AE58" s="66">
        <v>27892785</v>
      </c>
      <c r="AF58" s="77">
        <v>314767551</v>
      </c>
      <c r="AG58" s="68">
        <f t="shared" si="19"/>
        <v>0.08861391497117821</v>
      </c>
    </row>
    <row r="59" spans="1:33" s="34" customFormat="1" ht="12.75">
      <c r="A59" s="39"/>
      <c r="B59" s="40" t="s">
        <v>618</v>
      </c>
      <c r="C59" s="56"/>
      <c r="D59" s="69">
        <f>SUM(D54:D58)</f>
        <v>588122178</v>
      </c>
      <c r="E59" s="78">
        <f>SUM(E54:E58)</f>
        <v>911763973</v>
      </c>
      <c r="F59" s="104">
        <f t="shared" si="10"/>
        <v>0.6450377459693727</v>
      </c>
      <c r="G59" s="69">
        <f>SUM(G54:G58)</f>
        <v>171738425</v>
      </c>
      <c r="H59" s="78">
        <f>SUM(H54:H58)</f>
        <v>453165177</v>
      </c>
      <c r="I59" s="71">
        <f t="shared" si="11"/>
        <v>0.37897533552098156</v>
      </c>
      <c r="J59" s="69">
        <f>SUM(J54:J58)</f>
        <v>171738425</v>
      </c>
      <c r="K59" s="78">
        <f>SUM(K54:K58)</f>
        <v>449625918</v>
      </c>
      <c r="L59" s="71">
        <f t="shared" si="12"/>
        <v>0.38195846396915223</v>
      </c>
      <c r="M59" s="69">
        <f>SUM(M54:M58)</f>
        <v>171738425</v>
      </c>
      <c r="N59" s="78">
        <f>SUM(N54:N58)</f>
        <v>588122178</v>
      </c>
      <c r="O59" s="71">
        <f t="shared" si="13"/>
        <v>0.29201147554751794</v>
      </c>
      <c r="P59" s="69">
        <f>SUM(P54:P58)</f>
        <v>32862000</v>
      </c>
      <c r="Q59" s="78">
        <f>SUM(Q54:Q58)</f>
        <v>936826238</v>
      </c>
      <c r="R59" s="71">
        <f t="shared" si="14"/>
        <v>0.035078009845407425</v>
      </c>
      <c r="S59" s="69">
        <f>SUM(S54:S58)</f>
        <v>13000000</v>
      </c>
      <c r="T59" s="78">
        <f>SUM(T54:T58)</f>
        <v>936826238</v>
      </c>
      <c r="U59" s="71">
        <f t="shared" si="15"/>
        <v>0.013876639522557865</v>
      </c>
      <c r="V59" s="69">
        <f>SUM(V54:V58)</f>
        <v>13000000</v>
      </c>
      <c r="W59" s="78">
        <f>SUM(W54:W58)</f>
        <v>800737329</v>
      </c>
      <c r="X59" s="71">
        <f t="shared" si="16"/>
        <v>0.016235036795693086</v>
      </c>
      <c r="Y59" s="69">
        <f>SUM(Y54:Y58)</f>
        <v>869224132</v>
      </c>
      <c r="Z59" s="78">
        <f>SUM(Z54:Z58)</f>
        <v>936826238</v>
      </c>
      <c r="AA59" s="71">
        <f t="shared" si="17"/>
        <v>0.9278392264670965</v>
      </c>
      <c r="AB59" s="69">
        <f>SUM(AB54:AB58)</f>
        <v>47704706</v>
      </c>
      <c r="AC59" s="78">
        <f>SUM(AC54:AC58)</f>
        <v>25147795</v>
      </c>
      <c r="AD59" s="71">
        <f t="shared" si="18"/>
        <v>1.8969737108163955</v>
      </c>
      <c r="AE59" s="69">
        <f>SUM(AE54:AE58)</f>
        <v>59077495</v>
      </c>
      <c r="AF59" s="78">
        <f>SUM(AF54:AF58)</f>
        <v>453165177</v>
      </c>
      <c r="AG59" s="71">
        <f t="shared" si="19"/>
        <v>0.13036636087331133</v>
      </c>
    </row>
    <row r="60" spans="1:33" s="34" customFormat="1" ht="12.75">
      <c r="A60" s="39"/>
      <c r="B60" s="40" t="s">
        <v>619</v>
      </c>
      <c r="C60" s="56"/>
      <c r="D60" s="69">
        <f>SUM(D8:D9,D11:D20,D22:D29,D31:D39,D41:D45,D47:D52,D54:D58)</f>
        <v>15275596008</v>
      </c>
      <c r="E60" s="78">
        <f>SUM(E8:E9,E11:E20,E22:E29,E31:E39,E41:E45,E47:E52,E54:E58)</f>
        <v>21353012332</v>
      </c>
      <c r="F60" s="104">
        <f t="shared" si="10"/>
        <v>0.7153836550315537</v>
      </c>
      <c r="G60" s="69">
        <f>SUM(G8:G9,G11:G20,G22:G29,G31:G39,G41:G45,G47:G52,G54:G58)</f>
        <v>5289061764</v>
      </c>
      <c r="H60" s="78">
        <f>SUM(H8:H9,H11:H20,H22:H29,H31:H39,H41:H45,H47:H52,H54:H58)</f>
        <v>17518232180</v>
      </c>
      <c r="I60" s="71">
        <f t="shared" si="11"/>
        <v>0.30191755136333626</v>
      </c>
      <c r="J60" s="69">
        <f>SUM(J8:J9,J11:J20,J22:J29,J31:J39,J41:J45,J47:J52,J54:J58)</f>
        <v>5289061764</v>
      </c>
      <c r="K60" s="78">
        <f>SUM(K8:K9,K11:K20,K22:K29,K31:K39,K41:K45,K47:K52,K54:K58)</f>
        <v>13840624142</v>
      </c>
      <c r="L60" s="71">
        <f t="shared" si="12"/>
        <v>0.38214040853476416</v>
      </c>
      <c r="M60" s="69">
        <f>SUM(M8:M9,M11:M20,M22:M29,M31:M39,M41:M45,M47:M52,M54:M58)</f>
        <v>5289061764</v>
      </c>
      <c r="N60" s="78">
        <f>SUM(N8:N9,N11:N20,N22:N29,N31:N39,N41:N45,N47:N52,N54:N58)</f>
        <v>15275596008</v>
      </c>
      <c r="O60" s="71">
        <f t="shared" si="13"/>
        <v>0.3462425794208003</v>
      </c>
      <c r="P60" s="69">
        <f>SUM(P8:P9,P11:P20,P22:P29,P31:P39,P41:P45,P47:P52,P54:P58)</f>
        <v>850483923</v>
      </c>
      <c r="Q60" s="78">
        <f>SUM(Q8:Q9,Q11:Q20,Q22:Q29,Q31:Q39,Q41:Q45,Q47:Q52,Q54:Q58)</f>
        <v>5337528294</v>
      </c>
      <c r="R60" s="71">
        <f t="shared" si="14"/>
        <v>0.15934040554989515</v>
      </c>
      <c r="S60" s="69">
        <f>SUM(S8:S9,S11:S20,S22:S29,S31:S39,S41:S45,S47:S52,S54:S58)</f>
        <v>52421000</v>
      </c>
      <c r="T60" s="78">
        <f>SUM(T8:T9,T11:T20,T22:T29,T31:T39,T41:T45,T47:T52,T54:T58)</f>
        <v>5337528294</v>
      </c>
      <c r="U60" s="71">
        <f t="shared" si="15"/>
        <v>0.009821212574915486</v>
      </c>
      <c r="V60" s="69">
        <f>SUM(V8:V9,V11:V20,V22:V29,V31:V39,V41:V45,V47:V52,V54:V58)</f>
        <v>52421000</v>
      </c>
      <c r="W60" s="78">
        <f>SUM(W8:W9,W11:W20,W22:W29,W31:W39,W41:W45,W47:W52,W54:W58)</f>
        <v>35311058799</v>
      </c>
      <c r="X60" s="71">
        <f t="shared" si="16"/>
        <v>0.001484549084138042</v>
      </c>
      <c r="Y60" s="69">
        <f>SUM(Y8:Y9,Y11:Y20,Y22:Y29,Y31:Y39,Y41:Y45,Y47:Y52,Y54:Y58)</f>
        <v>4107851412</v>
      </c>
      <c r="Z60" s="78">
        <f>SUM(Z8:Z9,Z11:Z20,Z22:Z29,Z31:Z39,Z41:Z45,Z47:Z52,Z54:Z58)</f>
        <v>5337528294</v>
      </c>
      <c r="AA60" s="71">
        <f t="shared" si="17"/>
        <v>0.7696167937166162</v>
      </c>
      <c r="AB60" s="69">
        <f>SUM(AB8:AB9,AB11:AB20,AB22:AB29,AB31:AB39,AB41:AB45,AB47:AB52,AB54:AB58)</f>
        <v>1791637668</v>
      </c>
      <c r="AC60" s="78">
        <f>SUM(AC8:AC9,AC11:AC20,AC22:AC29,AC31:AC39,AC41:AC45,AC47:AC52,AC54:AC58)</f>
        <v>7028886421</v>
      </c>
      <c r="AD60" s="71">
        <f t="shared" si="18"/>
        <v>0.2548963748577835</v>
      </c>
      <c r="AE60" s="69">
        <f>SUM(AE8:AE9,AE11:AE20,AE22:AE29,AE31:AE39,AE41:AE45,AE47:AE52,AE54:AE58)</f>
        <v>3110409293</v>
      </c>
      <c r="AF60" s="78">
        <f>SUM(AF8:AF9,AF11:AF20,AF22:AF29,AF31:AF39,AF41:AF45,AF47:AF52,AF54:AF58)</f>
        <v>17518232180</v>
      </c>
      <c r="AG60" s="71">
        <f t="shared" si="19"/>
        <v>0.17755269259138223</v>
      </c>
    </row>
    <row r="61" spans="1:33" s="10" customFormat="1" ht="12.75">
      <c r="A61" s="41"/>
      <c r="B61" s="42"/>
      <c r="C61" s="43"/>
      <c r="D61" s="97"/>
      <c r="E61" s="98"/>
      <c r="F61" s="99"/>
      <c r="G61" s="97"/>
      <c r="H61" s="98"/>
      <c r="I61" s="99"/>
      <c r="J61" s="97"/>
      <c r="K61" s="98"/>
      <c r="L61" s="99"/>
      <c r="M61" s="97"/>
      <c r="N61" s="98"/>
      <c r="O61" s="99"/>
      <c r="P61" s="97"/>
      <c r="Q61" s="98"/>
      <c r="R61" s="99"/>
      <c r="S61" s="97"/>
      <c r="T61" s="98"/>
      <c r="U61" s="99"/>
      <c r="V61" s="97"/>
      <c r="W61" s="98"/>
      <c r="X61" s="99"/>
      <c r="Y61" s="97"/>
      <c r="Z61" s="98"/>
      <c r="AA61" s="99"/>
      <c r="AB61" s="97"/>
      <c r="AC61" s="98"/>
      <c r="AD61" s="99"/>
      <c r="AE61" s="97"/>
      <c r="AF61" s="98"/>
      <c r="AG61" s="99"/>
    </row>
    <row r="62" spans="1:33" s="10" customFormat="1" ht="12.75" customHeight="1">
      <c r="A62" s="26"/>
      <c r="B62" s="123" t="s">
        <v>46</v>
      </c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</row>
    <row r="63" spans="1:33" ht="12.75" customHeight="1">
      <c r="A63" s="2"/>
      <c r="B63" s="35"/>
      <c r="C63" s="57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2"/>
      <c r="O63" s="35"/>
      <c r="P63" s="2"/>
      <c r="Q63" s="2"/>
      <c r="R63" s="35"/>
      <c r="S63" s="2"/>
      <c r="T63" s="2"/>
      <c r="U63" s="35"/>
      <c r="V63" s="2"/>
      <c r="W63" s="2"/>
      <c r="X63" s="35"/>
      <c r="Y63" s="2"/>
      <c r="Z63" s="2"/>
      <c r="AA63" s="35"/>
      <c r="AB63" s="2"/>
      <c r="AC63" s="2"/>
      <c r="AD63" s="35"/>
      <c r="AE63" s="2"/>
      <c r="AF63" s="2"/>
      <c r="AG63" s="2"/>
    </row>
    <row r="64" spans="1:33" ht="12.75">
      <c r="A64" s="2"/>
      <c r="B64" s="44"/>
      <c r="C64" s="5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.75">
      <c r="A65" s="2"/>
      <c r="B65" s="2"/>
      <c r="C65" s="5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.75">
      <c r="A66" s="2"/>
      <c r="B66" s="2"/>
      <c r="C66" s="5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.75">
      <c r="A67" s="2"/>
      <c r="B67" s="2"/>
      <c r="C67" s="5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.75">
      <c r="A68" s="2"/>
      <c r="B68" s="2"/>
      <c r="C68" s="5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.75">
      <c r="A69" s="2"/>
      <c r="B69" s="2"/>
      <c r="C69" s="5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.75">
      <c r="A70" s="2"/>
      <c r="B70" s="2"/>
      <c r="C70" s="5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.75">
      <c r="A71" s="2"/>
      <c r="B71" s="2"/>
      <c r="C71" s="5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.75">
      <c r="A72" s="2"/>
      <c r="B72" s="2"/>
      <c r="C72" s="5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.75">
      <c r="A73" s="2"/>
      <c r="B73" s="2"/>
      <c r="C73" s="5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.75">
      <c r="A74" s="2"/>
      <c r="B74" s="2"/>
      <c r="C74" s="5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.75">
      <c r="A75" s="2"/>
      <c r="B75" s="2"/>
      <c r="C75" s="5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.75">
      <c r="A76" s="2"/>
      <c r="B76" s="2"/>
      <c r="C76" s="5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.75">
      <c r="A77" s="2"/>
      <c r="B77" s="2"/>
      <c r="C77" s="5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.75">
      <c r="A78" s="2"/>
      <c r="B78" s="2"/>
      <c r="C78" s="5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.75">
      <c r="A79" s="2"/>
      <c r="B79" s="2"/>
      <c r="C79" s="5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.75">
      <c r="A80" s="2"/>
      <c r="B80" s="2"/>
      <c r="C80" s="5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.75">
      <c r="A81" s="2"/>
      <c r="B81" s="2"/>
      <c r="C81" s="5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.75">
      <c r="A82" s="2"/>
      <c r="B82" s="2"/>
      <c r="C82" s="5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</sheetData>
  <sheetProtection password="F954" sheet="1" objects="1" scenarios="1"/>
  <mergeCells count="3">
    <mergeCell ref="B2:AG2"/>
    <mergeCell ref="B62:AG62"/>
    <mergeCell ref="B3:AG3"/>
  </mergeCells>
  <printOptions horizontalCentered="1"/>
  <pageMargins left="0.03937007874015748" right="0.03937007874015748" top="0.31496062992125984" bottom="0.15748031496062992" header="0.31496062992125984" footer="0.15748031496062992"/>
  <pageSetup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55" customWidth="1"/>
    <col min="4" max="5" width="10.7109375" style="3" hidden="1" customWidth="1"/>
    <col min="6" max="6" width="8.7109375" style="3" customWidth="1"/>
    <col min="7" max="8" width="10.7109375" style="3" hidden="1" customWidth="1"/>
    <col min="9" max="9" width="8.7109375" style="3" customWidth="1"/>
    <col min="10" max="11" width="10.7109375" style="3" hidden="1" customWidth="1"/>
    <col min="12" max="12" width="8.7109375" style="3" customWidth="1"/>
    <col min="13" max="14" width="10.7109375" style="3" hidden="1" customWidth="1"/>
    <col min="15" max="15" width="8.7109375" style="3" customWidth="1"/>
    <col min="16" max="16" width="10.7109375" style="3" hidden="1" customWidth="1"/>
    <col min="17" max="17" width="11.7109375" style="3" hidden="1" customWidth="1"/>
    <col min="18" max="18" width="8.7109375" style="3" customWidth="1"/>
    <col min="19" max="20" width="10.7109375" style="3" hidden="1" customWidth="1"/>
    <col min="21" max="21" width="8.7109375" style="3" customWidth="1"/>
    <col min="22" max="23" width="10.7109375" style="3" hidden="1" customWidth="1"/>
    <col min="24" max="24" width="8.7109375" style="3" customWidth="1"/>
    <col min="25" max="26" width="10.7109375" style="3" hidden="1" customWidth="1"/>
    <col min="27" max="27" width="8.7109375" style="3" customWidth="1"/>
    <col min="28" max="29" width="10.7109375" style="3" hidden="1" customWidth="1"/>
    <col min="30" max="30" width="8.7109375" style="3" customWidth="1"/>
    <col min="31" max="32" width="10.7109375" style="3" hidden="1" customWidth="1"/>
    <col min="33" max="33" width="8.7109375" style="3" customWidth="1"/>
    <col min="34" max="16384" width="9.140625" style="3" customWidth="1"/>
  </cols>
  <sheetData>
    <row r="1" spans="1:33" ht="16.5">
      <c r="A1" s="1"/>
      <c r="B1" s="2"/>
      <c r="C1" s="5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.75" customHeight="1">
      <c r="A2" s="4"/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3" ht="16.5">
      <c r="A3" s="5"/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</row>
    <row r="4" spans="1:33" s="10" customFormat="1" ht="81.75" customHeight="1">
      <c r="A4" s="7"/>
      <c r="B4" s="8" t="s">
        <v>680</v>
      </c>
      <c r="C4" s="9" t="s">
        <v>1</v>
      </c>
      <c r="D4" s="28" t="s">
        <v>2</v>
      </c>
      <c r="E4" s="29" t="s">
        <v>3</v>
      </c>
      <c r="F4" s="30" t="s">
        <v>4</v>
      </c>
      <c r="G4" s="29" t="s">
        <v>5</v>
      </c>
      <c r="H4" s="29" t="s">
        <v>6</v>
      </c>
      <c r="I4" s="30" t="s">
        <v>7</v>
      </c>
      <c r="J4" s="29" t="s">
        <v>8</v>
      </c>
      <c r="K4" s="29" t="s">
        <v>9</v>
      </c>
      <c r="L4" s="30" t="s">
        <v>10</v>
      </c>
      <c r="M4" s="29" t="s">
        <v>8</v>
      </c>
      <c r="N4" s="29" t="s">
        <v>2</v>
      </c>
      <c r="O4" s="30" t="s">
        <v>11</v>
      </c>
      <c r="P4" s="29" t="s">
        <v>12</v>
      </c>
      <c r="Q4" s="29" t="s">
        <v>13</v>
      </c>
      <c r="R4" s="30" t="s">
        <v>14</v>
      </c>
      <c r="S4" s="29" t="s">
        <v>15</v>
      </c>
      <c r="T4" s="29" t="s">
        <v>13</v>
      </c>
      <c r="U4" s="30" t="s">
        <v>16</v>
      </c>
      <c r="V4" s="29" t="s">
        <v>15</v>
      </c>
      <c r="W4" s="29" t="s">
        <v>17</v>
      </c>
      <c r="X4" s="30" t="s">
        <v>18</v>
      </c>
      <c r="Y4" s="29" t="s">
        <v>679</v>
      </c>
      <c r="Z4" s="29" t="s">
        <v>20</v>
      </c>
      <c r="AA4" s="30" t="s">
        <v>678</v>
      </c>
      <c r="AB4" s="29" t="s">
        <v>22</v>
      </c>
      <c r="AC4" s="29" t="s">
        <v>23</v>
      </c>
      <c r="AD4" s="30" t="s">
        <v>24</v>
      </c>
      <c r="AE4" s="29" t="s">
        <v>25</v>
      </c>
      <c r="AF4" s="29" t="s">
        <v>6</v>
      </c>
      <c r="AG4" s="30" t="s">
        <v>26</v>
      </c>
    </row>
    <row r="5" spans="1:33" s="10" customFormat="1" ht="12.75">
      <c r="A5" s="11"/>
      <c r="B5" s="36"/>
      <c r="C5" s="54"/>
      <c r="D5" s="60"/>
      <c r="E5" s="61"/>
      <c r="F5" s="101"/>
      <c r="G5" s="60"/>
      <c r="H5" s="61"/>
      <c r="I5" s="62"/>
      <c r="J5" s="60"/>
      <c r="K5" s="61"/>
      <c r="L5" s="62"/>
      <c r="M5" s="60"/>
      <c r="N5" s="61"/>
      <c r="O5" s="62"/>
      <c r="P5" s="60"/>
      <c r="Q5" s="61"/>
      <c r="R5" s="62"/>
      <c r="S5" s="60"/>
      <c r="T5" s="61"/>
      <c r="U5" s="62"/>
      <c r="V5" s="60"/>
      <c r="W5" s="61"/>
      <c r="X5" s="62"/>
      <c r="Y5" s="60"/>
      <c r="Z5" s="61"/>
      <c r="AA5" s="62"/>
      <c r="AB5" s="60"/>
      <c r="AC5" s="61"/>
      <c r="AD5" s="62"/>
      <c r="AE5" s="60"/>
      <c r="AF5" s="61"/>
      <c r="AG5" s="62"/>
    </row>
    <row r="6" spans="1:33" s="10" customFormat="1" ht="12.75">
      <c r="A6" s="14"/>
      <c r="B6" s="37" t="s">
        <v>620</v>
      </c>
      <c r="C6" s="54"/>
      <c r="D6" s="63"/>
      <c r="E6" s="64"/>
      <c r="F6" s="102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</row>
    <row r="7" spans="1:33" s="10" customFormat="1" ht="12.75">
      <c r="A7" s="14"/>
      <c r="B7" s="13"/>
      <c r="C7" s="54"/>
      <c r="D7" s="63"/>
      <c r="E7" s="64"/>
      <c r="F7" s="102"/>
      <c r="G7" s="63"/>
      <c r="H7" s="64"/>
      <c r="I7" s="65"/>
      <c r="J7" s="63"/>
      <c r="K7" s="64"/>
      <c r="L7" s="65"/>
      <c r="M7" s="63"/>
      <c r="N7" s="64"/>
      <c r="O7" s="65"/>
      <c r="P7" s="63"/>
      <c r="Q7" s="64"/>
      <c r="R7" s="65"/>
      <c r="S7" s="63"/>
      <c r="T7" s="64"/>
      <c r="U7" s="65"/>
      <c r="V7" s="63"/>
      <c r="W7" s="64"/>
      <c r="X7" s="65"/>
      <c r="Y7" s="63"/>
      <c r="Z7" s="64"/>
      <c r="AA7" s="65"/>
      <c r="AB7" s="63"/>
      <c r="AC7" s="64"/>
      <c r="AD7" s="65"/>
      <c r="AE7" s="63"/>
      <c r="AF7" s="64"/>
      <c r="AG7" s="65"/>
    </row>
    <row r="8" spans="1:33" s="10" customFormat="1" ht="12.75">
      <c r="A8" s="17" t="s">
        <v>609</v>
      </c>
      <c r="B8" s="38" t="s">
        <v>58</v>
      </c>
      <c r="C8" s="51" t="s">
        <v>59</v>
      </c>
      <c r="D8" s="66">
        <v>3877593206</v>
      </c>
      <c r="E8" s="77">
        <v>4438450206</v>
      </c>
      <c r="F8" s="103">
        <f>IF($E8=0,0,($N8/$E8))</f>
        <v>0.8736367484213701</v>
      </c>
      <c r="G8" s="66">
        <v>886815836</v>
      </c>
      <c r="H8" s="77">
        <v>3691529790</v>
      </c>
      <c r="I8" s="68">
        <f>IF($AF8=0,0,($M8/$AF8))</f>
        <v>0.24022990100264097</v>
      </c>
      <c r="J8" s="66">
        <v>886815836</v>
      </c>
      <c r="K8" s="77">
        <v>2431164480</v>
      </c>
      <c r="L8" s="68">
        <f>IF($K8=0,0,($M8/$K8))</f>
        <v>0.3647699870968829</v>
      </c>
      <c r="M8" s="66">
        <v>886815836</v>
      </c>
      <c r="N8" s="77">
        <v>3877593206</v>
      </c>
      <c r="O8" s="68">
        <f>IF($N8=0,0,($M8/$N8))</f>
        <v>0.22870264849540795</v>
      </c>
      <c r="P8" s="66">
        <v>252402472</v>
      </c>
      <c r="Q8" s="77">
        <v>824147005</v>
      </c>
      <c r="R8" s="68">
        <f>IF($T8=0,0,($P8/$T8))</f>
        <v>0.30625904173491475</v>
      </c>
      <c r="S8" s="66">
        <v>110546845</v>
      </c>
      <c r="T8" s="77">
        <v>824147005</v>
      </c>
      <c r="U8" s="68">
        <f>IF($T8=0,0,($V8/$T8))</f>
        <v>0.13413486226283136</v>
      </c>
      <c r="V8" s="66">
        <v>110546845</v>
      </c>
      <c r="W8" s="77">
        <v>5536343386</v>
      </c>
      <c r="X8" s="68">
        <f>IF($W8=0,0,($V8/$W8))</f>
        <v>0.019967483462016603</v>
      </c>
      <c r="Y8" s="66">
        <v>684268027</v>
      </c>
      <c r="Z8" s="77">
        <v>824147005</v>
      </c>
      <c r="AA8" s="68">
        <f>IF($Z8=0,0,($Y8/$Z8))</f>
        <v>0.8302742385140379</v>
      </c>
      <c r="AB8" s="66">
        <v>412132723</v>
      </c>
      <c r="AC8" s="77">
        <v>2023408330</v>
      </c>
      <c r="AD8" s="68">
        <f>IF($AC8=0,0,($AB8/$AC8))</f>
        <v>0.20368242874635195</v>
      </c>
      <c r="AE8" s="66">
        <v>613537183</v>
      </c>
      <c r="AF8" s="77">
        <v>3691529790</v>
      </c>
      <c r="AG8" s="68">
        <f>IF($AF8=0,0,($AE8/$AF8))</f>
        <v>0.16620133600493037</v>
      </c>
    </row>
    <row r="9" spans="1:33" s="34" customFormat="1" ht="12.75">
      <c r="A9" s="39"/>
      <c r="B9" s="40" t="s">
        <v>610</v>
      </c>
      <c r="C9" s="56"/>
      <c r="D9" s="69">
        <f>D8</f>
        <v>3877593206</v>
      </c>
      <c r="E9" s="78">
        <f>E8</f>
        <v>4438450206</v>
      </c>
      <c r="F9" s="104">
        <f>IF($E9=0,0,($N9/$E9))</f>
        <v>0.8736367484213701</v>
      </c>
      <c r="G9" s="69">
        <f>G8</f>
        <v>886815836</v>
      </c>
      <c r="H9" s="78">
        <f>H8</f>
        <v>3691529790</v>
      </c>
      <c r="I9" s="71">
        <f>IF($AF9=0,0,($M9/$AF9))</f>
        <v>0.24022990100264097</v>
      </c>
      <c r="J9" s="69">
        <f>J8</f>
        <v>886815836</v>
      </c>
      <c r="K9" s="78">
        <f>K8</f>
        <v>2431164480</v>
      </c>
      <c r="L9" s="71">
        <f>IF($K9=0,0,($M9/$K9))</f>
        <v>0.3647699870968829</v>
      </c>
      <c r="M9" s="69">
        <f>M8</f>
        <v>886815836</v>
      </c>
      <c r="N9" s="78">
        <f>N8</f>
        <v>3877593206</v>
      </c>
      <c r="O9" s="71">
        <f>IF($N9=0,0,($M9/$N9))</f>
        <v>0.22870264849540795</v>
      </c>
      <c r="P9" s="69">
        <f>P8</f>
        <v>252402472</v>
      </c>
      <c r="Q9" s="78">
        <f>Q8</f>
        <v>824147005</v>
      </c>
      <c r="R9" s="71">
        <f>IF($T9=0,0,($P9/$T9))</f>
        <v>0.30625904173491475</v>
      </c>
      <c r="S9" s="69">
        <f>S8</f>
        <v>110546845</v>
      </c>
      <c r="T9" s="78">
        <f>T8</f>
        <v>824147005</v>
      </c>
      <c r="U9" s="71">
        <f>IF($T9=0,0,($V9/$T9))</f>
        <v>0.13413486226283136</v>
      </c>
      <c r="V9" s="69">
        <f>V8</f>
        <v>110546845</v>
      </c>
      <c r="W9" s="78">
        <f>W8</f>
        <v>5536343386</v>
      </c>
      <c r="X9" s="71">
        <f>IF($W9=0,0,($V9/$W9))</f>
        <v>0.019967483462016603</v>
      </c>
      <c r="Y9" s="69">
        <f>Y8</f>
        <v>684268027</v>
      </c>
      <c r="Z9" s="78">
        <f>Z8</f>
        <v>824147005</v>
      </c>
      <c r="AA9" s="71">
        <f>IF($Z9=0,0,($Y9/$Z9))</f>
        <v>0.8302742385140379</v>
      </c>
      <c r="AB9" s="69">
        <f>AB8</f>
        <v>412132723</v>
      </c>
      <c r="AC9" s="78">
        <f>AC8</f>
        <v>2023408330</v>
      </c>
      <c r="AD9" s="71">
        <f>IF($AC9=0,0,($AB9/$AC9))</f>
        <v>0.20368242874635195</v>
      </c>
      <c r="AE9" s="69">
        <f>AE8</f>
        <v>613537183</v>
      </c>
      <c r="AF9" s="78">
        <f>AF8</f>
        <v>3691529790</v>
      </c>
      <c r="AG9" s="71">
        <f>IF($AF9=0,0,($AE9/$AF9))</f>
        <v>0.16620133600493037</v>
      </c>
    </row>
    <row r="10" spans="1:33" s="10" customFormat="1" ht="12.75">
      <c r="A10" s="17" t="s">
        <v>611</v>
      </c>
      <c r="B10" s="38" t="s">
        <v>179</v>
      </c>
      <c r="C10" s="51" t="s">
        <v>180</v>
      </c>
      <c r="D10" s="66">
        <v>40642318</v>
      </c>
      <c r="E10" s="77">
        <v>88876818</v>
      </c>
      <c r="F10" s="103">
        <f aca="true" t="shared" si="0" ref="F10:F37">IF($E10=0,0,($N10/$E10))</f>
        <v>0.45728817609109274</v>
      </c>
      <c r="G10" s="66">
        <v>23692955</v>
      </c>
      <c r="H10" s="77">
        <v>88603675</v>
      </c>
      <c r="I10" s="68">
        <f aca="true" t="shared" si="1" ref="I10:I37">IF($AF10=0,0,($M10/$AF10))</f>
        <v>0.2674037504652036</v>
      </c>
      <c r="J10" s="66">
        <v>23692955</v>
      </c>
      <c r="K10" s="77">
        <v>72207730</v>
      </c>
      <c r="L10" s="68">
        <f aca="true" t="shared" si="2" ref="L10:L37">IF($K10=0,0,($M10/$K10))</f>
        <v>0.32812214149371544</v>
      </c>
      <c r="M10" s="66">
        <v>23692955</v>
      </c>
      <c r="N10" s="77">
        <v>40642318</v>
      </c>
      <c r="O10" s="68">
        <f aca="true" t="shared" si="3" ref="O10:O37">IF($N10=0,0,($M10/$N10))</f>
        <v>0.5829626892836182</v>
      </c>
      <c r="P10" s="66">
        <v>1290000</v>
      </c>
      <c r="Q10" s="77">
        <v>19500000</v>
      </c>
      <c r="R10" s="68">
        <f aca="true" t="shared" si="4" ref="R10:R37">IF($T10=0,0,($P10/$T10))</f>
        <v>0.06615384615384616</v>
      </c>
      <c r="S10" s="66">
        <v>0</v>
      </c>
      <c r="T10" s="77">
        <v>19500000</v>
      </c>
      <c r="U10" s="68">
        <f aca="true" t="shared" si="5" ref="U10:U37">IF($T10=0,0,($V10/$T10))</f>
        <v>0</v>
      </c>
      <c r="V10" s="66">
        <v>0</v>
      </c>
      <c r="W10" s="77">
        <v>236497000</v>
      </c>
      <c r="X10" s="68">
        <f aca="true" t="shared" si="6" ref="X10:X37">IF($W10=0,0,($V10/$W10))</f>
        <v>0</v>
      </c>
      <c r="Y10" s="66">
        <v>18398000</v>
      </c>
      <c r="Z10" s="77">
        <v>19500000</v>
      </c>
      <c r="AA10" s="68">
        <f aca="true" t="shared" si="7" ref="AA10:AA37">IF($Z10=0,0,($Y10/$Z10))</f>
        <v>0.9434871794871795</v>
      </c>
      <c r="AB10" s="66">
        <v>18000000</v>
      </c>
      <c r="AC10" s="77">
        <v>34054693</v>
      </c>
      <c r="AD10" s="68">
        <f aca="true" t="shared" si="8" ref="AD10:AD37">IF($AC10=0,0,($AB10/$AC10))</f>
        <v>0.5285615113311989</v>
      </c>
      <c r="AE10" s="66">
        <v>0</v>
      </c>
      <c r="AF10" s="77">
        <v>88603675</v>
      </c>
      <c r="AG10" s="68">
        <f aca="true" t="shared" si="9" ref="AG10:AG37">IF($AF10=0,0,($AE10/$AF10))</f>
        <v>0</v>
      </c>
    </row>
    <row r="11" spans="1:33" s="10" customFormat="1" ht="12.75">
      <c r="A11" s="17" t="s">
        <v>611</v>
      </c>
      <c r="B11" s="38" t="s">
        <v>181</v>
      </c>
      <c r="C11" s="51" t="s">
        <v>182</v>
      </c>
      <c r="D11" s="66">
        <v>83481218</v>
      </c>
      <c r="E11" s="77">
        <v>165055218</v>
      </c>
      <c r="F11" s="103">
        <f t="shared" si="0"/>
        <v>0.5057775150131879</v>
      </c>
      <c r="G11" s="66">
        <v>50253652</v>
      </c>
      <c r="H11" s="77">
        <v>172055217</v>
      </c>
      <c r="I11" s="68">
        <f t="shared" si="1"/>
        <v>0.29207862961807196</v>
      </c>
      <c r="J11" s="66">
        <v>50253652</v>
      </c>
      <c r="K11" s="77">
        <v>129727489</v>
      </c>
      <c r="L11" s="68">
        <f t="shared" si="2"/>
        <v>0.38737859174935546</v>
      </c>
      <c r="M11" s="66">
        <v>50253652</v>
      </c>
      <c r="N11" s="77">
        <v>83481218</v>
      </c>
      <c r="O11" s="68">
        <f t="shared" si="3"/>
        <v>0.6019755485599168</v>
      </c>
      <c r="P11" s="66">
        <v>2100000</v>
      </c>
      <c r="Q11" s="77">
        <v>51490000</v>
      </c>
      <c r="R11" s="68">
        <f t="shared" si="4"/>
        <v>0.04078461837249951</v>
      </c>
      <c r="S11" s="66">
        <v>0</v>
      </c>
      <c r="T11" s="77">
        <v>51490000</v>
      </c>
      <c r="U11" s="68">
        <f t="shared" si="5"/>
        <v>0</v>
      </c>
      <c r="V11" s="66">
        <v>0</v>
      </c>
      <c r="W11" s="77">
        <v>383755090</v>
      </c>
      <c r="X11" s="68">
        <f t="shared" si="6"/>
        <v>0</v>
      </c>
      <c r="Y11" s="66">
        <v>49390000</v>
      </c>
      <c r="Z11" s="77">
        <v>51490000</v>
      </c>
      <c r="AA11" s="68">
        <f t="shared" si="7"/>
        <v>0.9592153816275005</v>
      </c>
      <c r="AB11" s="66">
        <v>24016257</v>
      </c>
      <c r="AC11" s="77">
        <v>54871771</v>
      </c>
      <c r="AD11" s="68">
        <f t="shared" si="8"/>
        <v>0.4376796404110959</v>
      </c>
      <c r="AE11" s="66">
        <v>20000000</v>
      </c>
      <c r="AF11" s="77">
        <v>172055217</v>
      </c>
      <c r="AG11" s="68">
        <f t="shared" si="9"/>
        <v>0.11624175278567694</v>
      </c>
    </row>
    <row r="12" spans="1:33" s="10" customFormat="1" ht="12.75">
      <c r="A12" s="17" t="s">
        <v>611</v>
      </c>
      <c r="B12" s="38" t="s">
        <v>183</v>
      </c>
      <c r="C12" s="51" t="s">
        <v>184</v>
      </c>
      <c r="D12" s="66">
        <v>28348535</v>
      </c>
      <c r="E12" s="77">
        <v>76897808</v>
      </c>
      <c r="F12" s="103">
        <f t="shared" si="0"/>
        <v>0.36865205572569765</v>
      </c>
      <c r="G12" s="66">
        <v>39715330</v>
      </c>
      <c r="H12" s="77">
        <v>72614275</v>
      </c>
      <c r="I12" s="68">
        <f t="shared" si="1"/>
        <v>0.5469355715525632</v>
      </c>
      <c r="J12" s="66">
        <v>39715330</v>
      </c>
      <c r="K12" s="77">
        <v>72614275</v>
      </c>
      <c r="L12" s="68">
        <f t="shared" si="2"/>
        <v>0.5469355715525632</v>
      </c>
      <c r="M12" s="66">
        <v>39715330</v>
      </c>
      <c r="N12" s="77">
        <v>28348535</v>
      </c>
      <c r="O12" s="68">
        <f t="shared" si="3"/>
        <v>1.4009658700176217</v>
      </c>
      <c r="P12" s="66">
        <v>13282000</v>
      </c>
      <c r="Q12" s="77">
        <v>29350000</v>
      </c>
      <c r="R12" s="68">
        <f t="shared" si="4"/>
        <v>0.45253833049403747</v>
      </c>
      <c r="S12" s="66">
        <v>0</v>
      </c>
      <c r="T12" s="77">
        <v>29350000</v>
      </c>
      <c r="U12" s="68">
        <f t="shared" si="5"/>
        <v>0</v>
      </c>
      <c r="V12" s="66">
        <v>0</v>
      </c>
      <c r="W12" s="77">
        <v>32191000</v>
      </c>
      <c r="X12" s="68">
        <f t="shared" si="6"/>
        <v>0</v>
      </c>
      <c r="Y12" s="66">
        <v>28573000</v>
      </c>
      <c r="Z12" s="77">
        <v>29350000</v>
      </c>
      <c r="AA12" s="68">
        <f t="shared" si="7"/>
        <v>0.9735264054514481</v>
      </c>
      <c r="AB12" s="66">
        <v>19646000</v>
      </c>
      <c r="AC12" s="77">
        <v>3285984</v>
      </c>
      <c r="AD12" s="68">
        <f t="shared" si="8"/>
        <v>5.978726615832579</v>
      </c>
      <c r="AE12" s="66">
        <v>9445000</v>
      </c>
      <c r="AF12" s="77">
        <v>72614275</v>
      </c>
      <c r="AG12" s="68">
        <f t="shared" si="9"/>
        <v>0.1300708435083873</v>
      </c>
    </row>
    <row r="13" spans="1:33" s="10" customFormat="1" ht="12.75">
      <c r="A13" s="17" t="s">
        <v>611</v>
      </c>
      <c r="B13" s="38" t="s">
        <v>185</v>
      </c>
      <c r="C13" s="51" t="s">
        <v>186</v>
      </c>
      <c r="D13" s="66">
        <v>13262085</v>
      </c>
      <c r="E13" s="77">
        <v>48789755</v>
      </c>
      <c r="F13" s="103">
        <f t="shared" si="0"/>
        <v>0.27182110260647957</v>
      </c>
      <c r="G13" s="66">
        <v>25177192</v>
      </c>
      <c r="H13" s="77">
        <v>48769259</v>
      </c>
      <c r="I13" s="68">
        <f t="shared" si="1"/>
        <v>0.5162512721384592</v>
      </c>
      <c r="J13" s="66">
        <v>25177192</v>
      </c>
      <c r="K13" s="77">
        <v>48769259</v>
      </c>
      <c r="L13" s="68">
        <f t="shared" si="2"/>
        <v>0.5162512721384592</v>
      </c>
      <c r="M13" s="66">
        <v>25177192</v>
      </c>
      <c r="N13" s="77">
        <v>13262085</v>
      </c>
      <c r="O13" s="68">
        <f t="shared" si="3"/>
        <v>1.89843391895015</v>
      </c>
      <c r="P13" s="66">
        <v>0</v>
      </c>
      <c r="Q13" s="77">
        <v>15597531</v>
      </c>
      <c r="R13" s="68">
        <f t="shared" si="4"/>
        <v>0</v>
      </c>
      <c r="S13" s="66">
        <v>0</v>
      </c>
      <c r="T13" s="77">
        <v>15597531</v>
      </c>
      <c r="U13" s="68">
        <f t="shared" si="5"/>
        <v>0</v>
      </c>
      <c r="V13" s="66">
        <v>0</v>
      </c>
      <c r="W13" s="77">
        <v>57251934</v>
      </c>
      <c r="X13" s="68">
        <f t="shared" si="6"/>
        <v>0</v>
      </c>
      <c r="Y13" s="66">
        <v>8725146</v>
      </c>
      <c r="Z13" s="77">
        <v>15597531</v>
      </c>
      <c r="AA13" s="68">
        <f t="shared" si="7"/>
        <v>0.5593927654319135</v>
      </c>
      <c r="AB13" s="66">
        <v>60000000</v>
      </c>
      <c r="AC13" s="77">
        <v>8833279</v>
      </c>
      <c r="AD13" s="68">
        <f t="shared" si="8"/>
        <v>6.792494610438547</v>
      </c>
      <c r="AE13" s="66">
        <v>30000000</v>
      </c>
      <c r="AF13" s="77">
        <v>48769259</v>
      </c>
      <c r="AG13" s="68">
        <f t="shared" si="9"/>
        <v>0.6151415997524178</v>
      </c>
    </row>
    <row r="14" spans="1:33" s="10" customFormat="1" ht="12.75">
      <c r="A14" s="17" t="s">
        <v>612</v>
      </c>
      <c r="B14" s="38" t="s">
        <v>532</v>
      </c>
      <c r="C14" s="51" t="s">
        <v>533</v>
      </c>
      <c r="D14" s="66">
        <v>987881</v>
      </c>
      <c r="E14" s="77">
        <v>54192882</v>
      </c>
      <c r="F14" s="103">
        <f t="shared" si="0"/>
        <v>0.01822898069897814</v>
      </c>
      <c r="G14" s="66">
        <v>27861268</v>
      </c>
      <c r="H14" s="77">
        <v>50351322</v>
      </c>
      <c r="I14" s="68">
        <f t="shared" si="1"/>
        <v>0.5533373681827063</v>
      </c>
      <c r="J14" s="66">
        <v>27861268</v>
      </c>
      <c r="K14" s="77">
        <v>50351322</v>
      </c>
      <c r="L14" s="68">
        <f t="shared" si="2"/>
        <v>0.5533373681827063</v>
      </c>
      <c r="M14" s="66">
        <v>27861268</v>
      </c>
      <c r="N14" s="77">
        <v>987881</v>
      </c>
      <c r="O14" s="68">
        <f t="shared" si="3"/>
        <v>28.20306089498634</v>
      </c>
      <c r="P14" s="66">
        <v>0</v>
      </c>
      <c r="Q14" s="77">
        <v>3373000</v>
      </c>
      <c r="R14" s="68">
        <f t="shared" si="4"/>
        <v>0</v>
      </c>
      <c r="S14" s="66">
        <v>0</v>
      </c>
      <c r="T14" s="77">
        <v>3373000</v>
      </c>
      <c r="U14" s="68">
        <f t="shared" si="5"/>
        <v>0</v>
      </c>
      <c r="V14" s="66">
        <v>0</v>
      </c>
      <c r="W14" s="77">
        <v>22970100</v>
      </c>
      <c r="X14" s="68">
        <f t="shared" si="6"/>
        <v>0</v>
      </c>
      <c r="Y14" s="66">
        <v>0</v>
      </c>
      <c r="Z14" s="77">
        <v>3373000</v>
      </c>
      <c r="AA14" s="68">
        <f t="shared" si="7"/>
        <v>0</v>
      </c>
      <c r="AB14" s="66">
        <v>0</v>
      </c>
      <c r="AC14" s="77">
        <v>0</v>
      </c>
      <c r="AD14" s="68">
        <f t="shared" si="8"/>
        <v>0</v>
      </c>
      <c r="AE14" s="66">
        <v>0</v>
      </c>
      <c r="AF14" s="77">
        <v>50351322</v>
      </c>
      <c r="AG14" s="68">
        <f t="shared" si="9"/>
        <v>0</v>
      </c>
    </row>
    <row r="15" spans="1:33" s="34" customFormat="1" ht="12.75">
      <c r="A15" s="39"/>
      <c r="B15" s="40" t="s">
        <v>621</v>
      </c>
      <c r="C15" s="56"/>
      <c r="D15" s="69">
        <f>SUM(D10:D14)</f>
        <v>166722037</v>
      </c>
      <c r="E15" s="78">
        <f>SUM(E10:E14)</f>
        <v>433812481</v>
      </c>
      <c r="F15" s="104">
        <f t="shared" si="0"/>
        <v>0.3843182119050189</v>
      </c>
      <c r="G15" s="69">
        <f>SUM(G10:G14)</f>
        <v>166700397</v>
      </c>
      <c r="H15" s="78">
        <f>SUM(H10:H14)</f>
        <v>432393748</v>
      </c>
      <c r="I15" s="71">
        <f t="shared" si="1"/>
        <v>0.3855291566334118</v>
      </c>
      <c r="J15" s="69">
        <f>SUM(J10:J14)</f>
        <v>166700397</v>
      </c>
      <c r="K15" s="78">
        <f>SUM(K10:K14)</f>
        <v>373670075</v>
      </c>
      <c r="L15" s="71">
        <f t="shared" si="2"/>
        <v>0.4461165294009696</v>
      </c>
      <c r="M15" s="69">
        <f>SUM(M10:M14)</f>
        <v>166700397</v>
      </c>
      <c r="N15" s="78">
        <f>SUM(N10:N14)</f>
        <v>166722037</v>
      </c>
      <c r="O15" s="71">
        <f t="shared" si="3"/>
        <v>0.9998702031213786</v>
      </c>
      <c r="P15" s="69">
        <f>SUM(P10:P14)</f>
        <v>16672000</v>
      </c>
      <c r="Q15" s="78">
        <f>SUM(Q10:Q14)</f>
        <v>119310531</v>
      </c>
      <c r="R15" s="71">
        <f t="shared" si="4"/>
        <v>0.13973619813996135</v>
      </c>
      <c r="S15" s="69">
        <f>SUM(S10:S14)</f>
        <v>0</v>
      </c>
      <c r="T15" s="78">
        <f>SUM(T10:T14)</f>
        <v>119310531</v>
      </c>
      <c r="U15" s="71">
        <f t="shared" si="5"/>
        <v>0</v>
      </c>
      <c r="V15" s="69">
        <f>SUM(V10:V14)</f>
        <v>0</v>
      </c>
      <c r="W15" s="78">
        <f>SUM(W10:W14)</f>
        <v>732665124</v>
      </c>
      <c r="X15" s="71">
        <f t="shared" si="6"/>
        <v>0</v>
      </c>
      <c r="Y15" s="69">
        <f>SUM(Y10:Y14)</f>
        <v>105086146</v>
      </c>
      <c r="Z15" s="78">
        <f>SUM(Z10:Z14)</f>
        <v>119310531</v>
      </c>
      <c r="AA15" s="71">
        <f t="shared" si="7"/>
        <v>0.8807784620453998</v>
      </c>
      <c r="AB15" s="69">
        <f>SUM(AB10:AB14)</f>
        <v>121662257</v>
      </c>
      <c r="AC15" s="78">
        <f>SUM(AC10:AC14)</f>
        <v>101045727</v>
      </c>
      <c r="AD15" s="71">
        <f t="shared" si="8"/>
        <v>1.2040316855753832</v>
      </c>
      <c r="AE15" s="69">
        <f>SUM(AE10:AE14)</f>
        <v>59445000</v>
      </c>
      <c r="AF15" s="78">
        <f>SUM(AF10:AF14)</f>
        <v>432393748</v>
      </c>
      <c r="AG15" s="71">
        <f t="shared" si="9"/>
        <v>0.13747886104958207</v>
      </c>
    </row>
    <row r="16" spans="1:33" s="10" customFormat="1" ht="12.75">
      <c r="A16" s="17" t="s">
        <v>611</v>
      </c>
      <c r="B16" s="38" t="s">
        <v>187</v>
      </c>
      <c r="C16" s="51" t="s">
        <v>188</v>
      </c>
      <c r="D16" s="66">
        <v>111510456</v>
      </c>
      <c r="E16" s="77">
        <v>185902456</v>
      </c>
      <c r="F16" s="103">
        <f t="shared" si="0"/>
        <v>0.599833151209148</v>
      </c>
      <c r="G16" s="66">
        <v>44923774</v>
      </c>
      <c r="H16" s="77">
        <v>155053880</v>
      </c>
      <c r="I16" s="68">
        <f t="shared" si="1"/>
        <v>0.2897300860836246</v>
      </c>
      <c r="J16" s="66">
        <v>44923774</v>
      </c>
      <c r="K16" s="77">
        <v>131479236</v>
      </c>
      <c r="L16" s="68">
        <f t="shared" si="2"/>
        <v>0.34167960939474884</v>
      </c>
      <c r="M16" s="66">
        <v>44923774</v>
      </c>
      <c r="N16" s="77">
        <v>111510456</v>
      </c>
      <c r="O16" s="68">
        <f t="shared" si="3"/>
        <v>0.40286602361306817</v>
      </c>
      <c r="P16" s="66">
        <v>3820000</v>
      </c>
      <c r="Q16" s="77">
        <v>34142000</v>
      </c>
      <c r="R16" s="68">
        <f t="shared" si="4"/>
        <v>0.11188565403315565</v>
      </c>
      <c r="S16" s="66">
        <v>0</v>
      </c>
      <c r="T16" s="77">
        <v>34142000</v>
      </c>
      <c r="U16" s="68">
        <f t="shared" si="5"/>
        <v>0</v>
      </c>
      <c r="V16" s="66">
        <v>0</v>
      </c>
      <c r="W16" s="77">
        <v>101339974</v>
      </c>
      <c r="X16" s="68">
        <f t="shared" si="6"/>
        <v>0</v>
      </c>
      <c r="Y16" s="66">
        <v>27094609</v>
      </c>
      <c r="Z16" s="77">
        <v>34142000</v>
      </c>
      <c r="AA16" s="68">
        <f t="shared" si="7"/>
        <v>0.7935858766328862</v>
      </c>
      <c r="AB16" s="66">
        <v>13742671</v>
      </c>
      <c r="AC16" s="77">
        <v>63282389</v>
      </c>
      <c r="AD16" s="68">
        <f t="shared" si="8"/>
        <v>0.2171642255794104</v>
      </c>
      <c r="AE16" s="66">
        <v>56593769</v>
      </c>
      <c r="AF16" s="77">
        <v>155053880</v>
      </c>
      <c r="AG16" s="68">
        <f t="shared" si="9"/>
        <v>0.36499421362432205</v>
      </c>
    </row>
    <row r="17" spans="1:33" s="10" customFormat="1" ht="12.75">
      <c r="A17" s="17" t="s">
        <v>611</v>
      </c>
      <c r="B17" s="38" t="s">
        <v>189</v>
      </c>
      <c r="C17" s="51" t="s">
        <v>190</v>
      </c>
      <c r="D17" s="66">
        <v>17422000</v>
      </c>
      <c r="E17" s="77">
        <v>66464000</v>
      </c>
      <c r="F17" s="103">
        <f t="shared" si="0"/>
        <v>0.2621268656716418</v>
      </c>
      <c r="G17" s="66">
        <v>22948000</v>
      </c>
      <c r="H17" s="77">
        <v>66465000</v>
      </c>
      <c r="I17" s="68">
        <f t="shared" si="1"/>
        <v>0.345264424885278</v>
      </c>
      <c r="J17" s="66">
        <v>22948000</v>
      </c>
      <c r="K17" s="77">
        <v>55765000</v>
      </c>
      <c r="L17" s="68">
        <f t="shared" si="2"/>
        <v>0.4115125975073971</v>
      </c>
      <c r="M17" s="66">
        <v>22948000</v>
      </c>
      <c r="N17" s="77">
        <v>17422000</v>
      </c>
      <c r="O17" s="68">
        <f t="shared" si="3"/>
        <v>1.3171851681781654</v>
      </c>
      <c r="P17" s="66">
        <v>0</v>
      </c>
      <c r="Q17" s="77">
        <v>67391000</v>
      </c>
      <c r="R17" s="68">
        <f t="shared" si="4"/>
        <v>0</v>
      </c>
      <c r="S17" s="66">
        <v>0</v>
      </c>
      <c r="T17" s="77">
        <v>67391000</v>
      </c>
      <c r="U17" s="68">
        <f t="shared" si="5"/>
        <v>0</v>
      </c>
      <c r="V17" s="66">
        <v>0</v>
      </c>
      <c r="W17" s="77">
        <v>251767000</v>
      </c>
      <c r="X17" s="68">
        <f t="shared" si="6"/>
        <v>0</v>
      </c>
      <c r="Y17" s="66">
        <v>65748000</v>
      </c>
      <c r="Z17" s="77">
        <v>67391000</v>
      </c>
      <c r="AA17" s="68">
        <f t="shared" si="7"/>
        <v>0.9756198898962769</v>
      </c>
      <c r="AB17" s="66">
        <v>37973000</v>
      </c>
      <c r="AC17" s="77">
        <v>11760000</v>
      </c>
      <c r="AD17" s="68">
        <f t="shared" si="8"/>
        <v>3.2289965986394558</v>
      </c>
      <c r="AE17" s="66">
        <v>36938000</v>
      </c>
      <c r="AF17" s="77">
        <v>66465000</v>
      </c>
      <c r="AG17" s="68">
        <f t="shared" si="9"/>
        <v>0.5557511472203416</v>
      </c>
    </row>
    <row r="18" spans="1:33" s="10" customFormat="1" ht="12.75">
      <c r="A18" s="17" t="s">
        <v>611</v>
      </c>
      <c r="B18" s="38" t="s">
        <v>191</v>
      </c>
      <c r="C18" s="51" t="s">
        <v>192</v>
      </c>
      <c r="D18" s="66">
        <v>34848629</v>
      </c>
      <c r="E18" s="77">
        <v>91719629</v>
      </c>
      <c r="F18" s="103">
        <f t="shared" si="0"/>
        <v>0.3799473392985486</v>
      </c>
      <c r="G18" s="66">
        <v>34146461</v>
      </c>
      <c r="H18" s="77">
        <v>93403859</v>
      </c>
      <c r="I18" s="68">
        <f t="shared" si="1"/>
        <v>0.3655786962720673</v>
      </c>
      <c r="J18" s="66">
        <v>34146461</v>
      </c>
      <c r="K18" s="77">
        <v>76161459</v>
      </c>
      <c r="L18" s="68">
        <f t="shared" si="2"/>
        <v>0.44834305235670446</v>
      </c>
      <c r="M18" s="66">
        <v>34146461</v>
      </c>
      <c r="N18" s="77">
        <v>34848629</v>
      </c>
      <c r="O18" s="68">
        <f t="shared" si="3"/>
        <v>0.9798509146514774</v>
      </c>
      <c r="P18" s="66">
        <v>14800000</v>
      </c>
      <c r="Q18" s="77">
        <v>39504500</v>
      </c>
      <c r="R18" s="68">
        <f t="shared" si="4"/>
        <v>0.37464086369907224</v>
      </c>
      <c r="S18" s="66">
        <v>0</v>
      </c>
      <c r="T18" s="77">
        <v>39504500</v>
      </c>
      <c r="U18" s="68">
        <f t="shared" si="5"/>
        <v>0</v>
      </c>
      <c r="V18" s="66">
        <v>0</v>
      </c>
      <c r="W18" s="77">
        <v>312085525</v>
      </c>
      <c r="X18" s="68">
        <f t="shared" si="6"/>
        <v>0</v>
      </c>
      <c r="Y18" s="66">
        <v>31704500</v>
      </c>
      <c r="Z18" s="77">
        <v>39504500</v>
      </c>
      <c r="AA18" s="68">
        <f t="shared" si="7"/>
        <v>0.8025541394018403</v>
      </c>
      <c r="AB18" s="66">
        <v>6630000</v>
      </c>
      <c r="AC18" s="77">
        <v>9907780</v>
      </c>
      <c r="AD18" s="68">
        <f t="shared" si="8"/>
        <v>0.6691710958458909</v>
      </c>
      <c r="AE18" s="66">
        <v>9812590</v>
      </c>
      <c r="AF18" s="77">
        <v>93403859</v>
      </c>
      <c r="AG18" s="68">
        <f t="shared" si="9"/>
        <v>0.1050555095373522</v>
      </c>
    </row>
    <row r="19" spans="1:33" s="10" customFormat="1" ht="12.75">
      <c r="A19" s="17" t="s">
        <v>611</v>
      </c>
      <c r="B19" s="38" t="s">
        <v>65</v>
      </c>
      <c r="C19" s="51" t="s">
        <v>66</v>
      </c>
      <c r="D19" s="66">
        <v>1099037000</v>
      </c>
      <c r="E19" s="77">
        <v>1491936000</v>
      </c>
      <c r="F19" s="103">
        <f t="shared" si="0"/>
        <v>0.736651572185402</v>
      </c>
      <c r="G19" s="66">
        <v>414909000</v>
      </c>
      <c r="H19" s="77">
        <v>1339583000</v>
      </c>
      <c r="I19" s="68">
        <f t="shared" si="1"/>
        <v>0.309729968206524</v>
      </c>
      <c r="J19" s="66">
        <v>414909000</v>
      </c>
      <c r="K19" s="77">
        <v>906479000</v>
      </c>
      <c r="L19" s="68">
        <f t="shared" si="2"/>
        <v>0.45771496085402974</v>
      </c>
      <c r="M19" s="66">
        <v>414909000</v>
      </c>
      <c r="N19" s="77">
        <v>1099037000</v>
      </c>
      <c r="O19" s="68">
        <f t="shared" si="3"/>
        <v>0.37752050203951276</v>
      </c>
      <c r="P19" s="66">
        <v>12286000</v>
      </c>
      <c r="Q19" s="77">
        <v>204638000</v>
      </c>
      <c r="R19" s="68">
        <f t="shared" si="4"/>
        <v>0.06003772515368602</v>
      </c>
      <c r="S19" s="66">
        <v>0</v>
      </c>
      <c r="T19" s="77">
        <v>204638000</v>
      </c>
      <c r="U19" s="68">
        <f t="shared" si="5"/>
        <v>0</v>
      </c>
      <c r="V19" s="66">
        <v>0</v>
      </c>
      <c r="W19" s="77">
        <v>782559000</v>
      </c>
      <c r="X19" s="68">
        <f t="shared" si="6"/>
        <v>0</v>
      </c>
      <c r="Y19" s="66">
        <v>184748000</v>
      </c>
      <c r="Z19" s="77">
        <v>204638000</v>
      </c>
      <c r="AA19" s="68">
        <f t="shared" si="7"/>
        <v>0.9028039758011709</v>
      </c>
      <c r="AB19" s="66">
        <v>180007000</v>
      </c>
      <c r="AC19" s="77">
        <v>855264000</v>
      </c>
      <c r="AD19" s="68">
        <f t="shared" si="8"/>
        <v>0.21046951584539977</v>
      </c>
      <c r="AE19" s="66">
        <v>449218000</v>
      </c>
      <c r="AF19" s="77">
        <v>1339583000</v>
      </c>
      <c r="AG19" s="68">
        <f t="shared" si="9"/>
        <v>0.33534166975842483</v>
      </c>
    </row>
    <row r="20" spans="1:33" s="10" customFormat="1" ht="12.75">
      <c r="A20" s="17" t="s">
        <v>611</v>
      </c>
      <c r="B20" s="38" t="s">
        <v>193</v>
      </c>
      <c r="C20" s="51" t="s">
        <v>194</v>
      </c>
      <c r="D20" s="66">
        <v>132095000</v>
      </c>
      <c r="E20" s="77">
        <v>259170000</v>
      </c>
      <c r="F20" s="103">
        <f t="shared" si="0"/>
        <v>0.5096847628969402</v>
      </c>
      <c r="G20" s="66">
        <v>65565000</v>
      </c>
      <c r="H20" s="77">
        <v>259170000</v>
      </c>
      <c r="I20" s="68">
        <f t="shared" si="1"/>
        <v>0.25298066905891886</v>
      </c>
      <c r="J20" s="66">
        <v>65565000</v>
      </c>
      <c r="K20" s="77">
        <v>197858000</v>
      </c>
      <c r="L20" s="68">
        <f t="shared" si="2"/>
        <v>0.3313740157082352</v>
      </c>
      <c r="M20" s="66">
        <v>65565000</v>
      </c>
      <c r="N20" s="77">
        <v>132095000</v>
      </c>
      <c r="O20" s="68">
        <f t="shared" si="3"/>
        <v>0.49634732578825846</v>
      </c>
      <c r="P20" s="66">
        <v>0</v>
      </c>
      <c r="Q20" s="77">
        <v>45642000</v>
      </c>
      <c r="R20" s="68">
        <f t="shared" si="4"/>
        <v>0</v>
      </c>
      <c r="S20" s="66">
        <v>0</v>
      </c>
      <c r="T20" s="77">
        <v>45642000</v>
      </c>
      <c r="U20" s="68">
        <f t="shared" si="5"/>
        <v>0</v>
      </c>
      <c r="V20" s="66">
        <v>0</v>
      </c>
      <c r="W20" s="77">
        <v>69667000</v>
      </c>
      <c r="X20" s="68">
        <f t="shared" si="6"/>
        <v>0</v>
      </c>
      <c r="Y20" s="66">
        <v>45642000</v>
      </c>
      <c r="Z20" s="77">
        <v>45642000</v>
      </c>
      <c r="AA20" s="68">
        <f t="shared" si="7"/>
        <v>1</v>
      </c>
      <c r="AB20" s="66">
        <v>83351000</v>
      </c>
      <c r="AC20" s="77">
        <v>119265000</v>
      </c>
      <c r="AD20" s="68">
        <f t="shared" si="8"/>
        <v>0.6988722592546011</v>
      </c>
      <c r="AE20" s="66">
        <v>86605000</v>
      </c>
      <c r="AF20" s="77">
        <v>259170000</v>
      </c>
      <c r="AG20" s="68">
        <f t="shared" si="9"/>
        <v>0.33416290465717485</v>
      </c>
    </row>
    <row r="21" spans="1:33" s="10" customFormat="1" ht="12.75">
      <c r="A21" s="17" t="s">
        <v>612</v>
      </c>
      <c r="B21" s="38" t="s">
        <v>534</v>
      </c>
      <c r="C21" s="51" t="s">
        <v>535</v>
      </c>
      <c r="D21" s="66">
        <v>2815000</v>
      </c>
      <c r="E21" s="77">
        <v>98590000</v>
      </c>
      <c r="F21" s="103">
        <f t="shared" si="0"/>
        <v>0.02855259154072421</v>
      </c>
      <c r="G21" s="66">
        <v>44664000</v>
      </c>
      <c r="H21" s="77">
        <v>99916000</v>
      </c>
      <c r="I21" s="68">
        <f t="shared" si="1"/>
        <v>0.44701549301413185</v>
      </c>
      <c r="J21" s="66">
        <v>44664000</v>
      </c>
      <c r="K21" s="77">
        <v>99916000</v>
      </c>
      <c r="L21" s="68">
        <f t="shared" si="2"/>
        <v>0.44701549301413185</v>
      </c>
      <c r="M21" s="66">
        <v>44664000</v>
      </c>
      <c r="N21" s="77">
        <v>2815000</v>
      </c>
      <c r="O21" s="68">
        <f t="shared" si="3"/>
        <v>15.866429840142096</v>
      </c>
      <c r="P21" s="66">
        <v>8175000</v>
      </c>
      <c r="Q21" s="77">
        <v>8175000</v>
      </c>
      <c r="R21" s="68">
        <f t="shared" si="4"/>
        <v>1</v>
      </c>
      <c r="S21" s="66">
        <v>0</v>
      </c>
      <c r="T21" s="77">
        <v>8175000</v>
      </c>
      <c r="U21" s="68">
        <f t="shared" si="5"/>
        <v>0</v>
      </c>
      <c r="V21" s="66">
        <v>0</v>
      </c>
      <c r="W21" s="77">
        <v>4710000</v>
      </c>
      <c r="X21" s="68">
        <f t="shared" si="6"/>
        <v>0</v>
      </c>
      <c r="Y21" s="66">
        <v>0</v>
      </c>
      <c r="Z21" s="77">
        <v>8175000</v>
      </c>
      <c r="AA21" s="68">
        <f t="shared" si="7"/>
        <v>0</v>
      </c>
      <c r="AB21" s="66">
        <v>5071000</v>
      </c>
      <c r="AC21" s="77">
        <v>0</v>
      </c>
      <c r="AD21" s="68">
        <f t="shared" si="8"/>
        <v>0</v>
      </c>
      <c r="AE21" s="66">
        <v>4703000</v>
      </c>
      <c r="AF21" s="77">
        <v>99916000</v>
      </c>
      <c r="AG21" s="68">
        <f t="shared" si="9"/>
        <v>0.047069538412266305</v>
      </c>
    </row>
    <row r="22" spans="1:33" s="34" customFormat="1" ht="12.75">
      <c r="A22" s="39"/>
      <c r="B22" s="40" t="s">
        <v>622</v>
      </c>
      <c r="C22" s="56"/>
      <c r="D22" s="69">
        <f>SUM(D16:D21)</f>
        <v>1397728085</v>
      </c>
      <c r="E22" s="78">
        <f>SUM(E16:E21)</f>
        <v>2193782085</v>
      </c>
      <c r="F22" s="104">
        <f t="shared" si="0"/>
        <v>0.6371316889480388</v>
      </c>
      <c r="G22" s="69">
        <f>SUM(G16:G21)</f>
        <v>627156235</v>
      </c>
      <c r="H22" s="78">
        <f>SUM(H16:H21)</f>
        <v>2013591739</v>
      </c>
      <c r="I22" s="71">
        <f t="shared" si="1"/>
        <v>0.31146146602263153</v>
      </c>
      <c r="J22" s="69">
        <f>SUM(J16:J21)</f>
        <v>627156235</v>
      </c>
      <c r="K22" s="78">
        <f>SUM(K16:K21)</f>
        <v>1467658695</v>
      </c>
      <c r="L22" s="71">
        <f t="shared" si="2"/>
        <v>0.42731749359478977</v>
      </c>
      <c r="M22" s="69">
        <f>SUM(M16:M21)</f>
        <v>627156235</v>
      </c>
      <c r="N22" s="78">
        <f>SUM(N16:N21)</f>
        <v>1397728085</v>
      </c>
      <c r="O22" s="71">
        <f t="shared" si="3"/>
        <v>0.4486968829849334</v>
      </c>
      <c r="P22" s="69">
        <f>SUM(P16:P21)</f>
        <v>39081000</v>
      </c>
      <c r="Q22" s="78">
        <f>SUM(Q16:Q21)</f>
        <v>399492500</v>
      </c>
      <c r="R22" s="71">
        <f t="shared" si="4"/>
        <v>0.09782661752097974</v>
      </c>
      <c r="S22" s="69">
        <f>SUM(S16:S21)</f>
        <v>0</v>
      </c>
      <c r="T22" s="78">
        <f>SUM(T16:T21)</f>
        <v>399492500</v>
      </c>
      <c r="U22" s="71">
        <f t="shared" si="5"/>
        <v>0</v>
      </c>
      <c r="V22" s="69">
        <f>SUM(V16:V21)</f>
        <v>0</v>
      </c>
      <c r="W22" s="78">
        <f>SUM(W16:W21)</f>
        <v>1522128499</v>
      </c>
      <c r="X22" s="71">
        <f t="shared" si="6"/>
        <v>0</v>
      </c>
      <c r="Y22" s="69">
        <f>SUM(Y16:Y21)</f>
        <v>354937109</v>
      </c>
      <c r="Z22" s="78">
        <f>SUM(Z16:Z21)</f>
        <v>399492500</v>
      </c>
      <c r="AA22" s="71">
        <f t="shared" si="7"/>
        <v>0.8884700188363986</v>
      </c>
      <c r="AB22" s="69">
        <f>SUM(AB16:AB21)</f>
        <v>326774671</v>
      </c>
      <c r="AC22" s="78">
        <f>SUM(AC16:AC21)</f>
        <v>1059479169</v>
      </c>
      <c r="AD22" s="71">
        <f t="shared" si="8"/>
        <v>0.30842953836310866</v>
      </c>
      <c r="AE22" s="69">
        <f>SUM(AE16:AE21)</f>
        <v>643870359</v>
      </c>
      <c r="AF22" s="78">
        <f>SUM(AF16:AF21)</f>
        <v>2013591739</v>
      </c>
      <c r="AG22" s="71">
        <f t="shared" si="9"/>
        <v>0.31976211787587194</v>
      </c>
    </row>
    <row r="23" spans="1:33" s="10" customFormat="1" ht="12.75">
      <c r="A23" s="17" t="s">
        <v>611</v>
      </c>
      <c r="B23" s="38" t="s">
        <v>195</v>
      </c>
      <c r="C23" s="51" t="s">
        <v>196</v>
      </c>
      <c r="D23" s="66">
        <v>147183270</v>
      </c>
      <c r="E23" s="77">
        <v>294253270</v>
      </c>
      <c r="F23" s="103">
        <f t="shared" si="0"/>
        <v>0.500192470248504</v>
      </c>
      <c r="G23" s="66">
        <v>88448691</v>
      </c>
      <c r="H23" s="77">
        <v>294251348</v>
      </c>
      <c r="I23" s="68">
        <f t="shared" si="1"/>
        <v>0.30058890673289285</v>
      </c>
      <c r="J23" s="66">
        <v>88448691</v>
      </c>
      <c r="K23" s="77">
        <v>253521435</v>
      </c>
      <c r="L23" s="68">
        <f t="shared" si="2"/>
        <v>0.34888052365276334</v>
      </c>
      <c r="M23" s="66">
        <v>88448691</v>
      </c>
      <c r="N23" s="77">
        <v>147183270</v>
      </c>
      <c r="O23" s="68">
        <f t="shared" si="3"/>
        <v>0.6009425595721579</v>
      </c>
      <c r="P23" s="66">
        <v>3045000</v>
      </c>
      <c r="Q23" s="77">
        <v>76650000</v>
      </c>
      <c r="R23" s="68">
        <f t="shared" si="4"/>
        <v>0.03972602739726028</v>
      </c>
      <c r="S23" s="66">
        <v>0</v>
      </c>
      <c r="T23" s="77">
        <v>76650000</v>
      </c>
      <c r="U23" s="68">
        <f t="shared" si="5"/>
        <v>0</v>
      </c>
      <c r="V23" s="66">
        <v>0</v>
      </c>
      <c r="W23" s="77">
        <v>210513554</v>
      </c>
      <c r="X23" s="68">
        <f t="shared" si="6"/>
        <v>0</v>
      </c>
      <c r="Y23" s="66">
        <v>37545000</v>
      </c>
      <c r="Z23" s="77">
        <v>76650000</v>
      </c>
      <c r="AA23" s="68">
        <f t="shared" si="7"/>
        <v>0.4898238747553816</v>
      </c>
      <c r="AB23" s="66">
        <v>64085620</v>
      </c>
      <c r="AC23" s="77">
        <v>97478784</v>
      </c>
      <c r="AD23" s="68">
        <f t="shared" si="8"/>
        <v>0.6574314673437043</v>
      </c>
      <c r="AE23" s="66">
        <v>29479557</v>
      </c>
      <c r="AF23" s="77">
        <v>294251348</v>
      </c>
      <c r="AG23" s="68">
        <f t="shared" si="9"/>
        <v>0.10018495140419884</v>
      </c>
    </row>
    <row r="24" spans="1:33" s="10" customFormat="1" ht="12.75">
      <c r="A24" s="17" t="s">
        <v>611</v>
      </c>
      <c r="B24" s="38" t="s">
        <v>197</v>
      </c>
      <c r="C24" s="51" t="s">
        <v>198</v>
      </c>
      <c r="D24" s="66">
        <v>390984000</v>
      </c>
      <c r="E24" s="77">
        <v>508075000</v>
      </c>
      <c r="F24" s="103">
        <f t="shared" si="0"/>
        <v>0.7695399301284259</v>
      </c>
      <c r="G24" s="66">
        <v>136602000</v>
      </c>
      <c r="H24" s="77">
        <v>465428000</v>
      </c>
      <c r="I24" s="68">
        <f t="shared" si="1"/>
        <v>0.2934975979098808</v>
      </c>
      <c r="J24" s="66">
        <v>136602000</v>
      </c>
      <c r="K24" s="77">
        <v>350402000</v>
      </c>
      <c r="L24" s="68">
        <f t="shared" si="2"/>
        <v>0.38984366527588316</v>
      </c>
      <c r="M24" s="66">
        <v>136602000</v>
      </c>
      <c r="N24" s="77">
        <v>390984000</v>
      </c>
      <c r="O24" s="68">
        <f t="shared" si="3"/>
        <v>0.3493800257811061</v>
      </c>
      <c r="P24" s="66">
        <v>25000000</v>
      </c>
      <c r="Q24" s="77">
        <v>67647000</v>
      </c>
      <c r="R24" s="68">
        <f t="shared" si="4"/>
        <v>0.3695655387526424</v>
      </c>
      <c r="S24" s="66">
        <v>0</v>
      </c>
      <c r="T24" s="77">
        <v>67647000</v>
      </c>
      <c r="U24" s="68">
        <f t="shared" si="5"/>
        <v>0</v>
      </c>
      <c r="V24" s="66">
        <v>0</v>
      </c>
      <c r="W24" s="77">
        <v>795108000</v>
      </c>
      <c r="X24" s="68">
        <f t="shared" si="6"/>
        <v>0</v>
      </c>
      <c r="Y24" s="66">
        <v>55955200</v>
      </c>
      <c r="Z24" s="77">
        <v>67647000</v>
      </c>
      <c r="AA24" s="68">
        <f t="shared" si="7"/>
        <v>0.8271645453604742</v>
      </c>
      <c r="AB24" s="66">
        <v>97522000</v>
      </c>
      <c r="AC24" s="77">
        <v>251159000</v>
      </c>
      <c r="AD24" s="68">
        <f t="shared" si="8"/>
        <v>0.3882878973080797</v>
      </c>
      <c r="AE24" s="66">
        <v>53000000</v>
      </c>
      <c r="AF24" s="77">
        <v>465428000</v>
      </c>
      <c r="AG24" s="68">
        <f t="shared" si="9"/>
        <v>0.1138736818584185</v>
      </c>
    </row>
    <row r="25" spans="1:33" s="10" customFormat="1" ht="12.75">
      <c r="A25" s="17" t="s">
        <v>611</v>
      </c>
      <c r="B25" s="38" t="s">
        <v>199</v>
      </c>
      <c r="C25" s="51" t="s">
        <v>200</v>
      </c>
      <c r="D25" s="66">
        <v>75661000</v>
      </c>
      <c r="E25" s="77">
        <v>147468000</v>
      </c>
      <c r="F25" s="103">
        <f t="shared" si="0"/>
        <v>0.5130672417066754</v>
      </c>
      <c r="G25" s="66">
        <v>36136368</v>
      </c>
      <c r="H25" s="77">
        <v>120336000</v>
      </c>
      <c r="I25" s="68">
        <f t="shared" si="1"/>
        <v>0.3002955723972876</v>
      </c>
      <c r="J25" s="66">
        <v>36136368</v>
      </c>
      <c r="K25" s="77">
        <v>98243706</v>
      </c>
      <c r="L25" s="68">
        <f t="shared" si="2"/>
        <v>0.3678237463883946</v>
      </c>
      <c r="M25" s="66">
        <v>36136368</v>
      </c>
      <c r="N25" s="77">
        <v>75661000</v>
      </c>
      <c r="O25" s="68">
        <f t="shared" si="3"/>
        <v>0.47760891344285694</v>
      </c>
      <c r="P25" s="66">
        <v>10450000</v>
      </c>
      <c r="Q25" s="77">
        <v>38194830</v>
      </c>
      <c r="R25" s="68">
        <f t="shared" si="4"/>
        <v>0.2735972381602432</v>
      </c>
      <c r="S25" s="66">
        <v>0</v>
      </c>
      <c r="T25" s="77">
        <v>38194830</v>
      </c>
      <c r="U25" s="68">
        <f t="shared" si="5"/>
        <v>0</v>
      </c>
      <c r="V25" s="66">
        <v>0</v>
      </c>
      <c r="W25" s="77">
        <v>1147736</v>
      </c>
      <c r="X25" s="68">
        <f t="shared" si="6"/>
        <v>0</v>
      </c>
      <c r="Y25" s="66">
        <v>33514830</v>
      </c>
      <c r="Z25" s="77">
        <v>38194830</v>
      </c>
      <c r="AA25" s="68">
        <f t="shared" si="7"/>
        <v>0.8774703277904365</v>
      </c>
      <c r="AB25" s="66">
        <v>45000</v>
      </c>
      <c r="AC25" s="77">
        <v>63787000</v>
      </c>
      <c r="AD25" s="68">
        <f t="shared" si="8"/>
        <v>0.0007054729020019753</v>
      </c>
      <c r="AE25" s="66">
        <v>17607</v>
      </c>
      <c r="AF25" s="77">
        <v>120336000</v>
      </c>
      <c r="AG25" s="68">
        <f t="shared" si="9"/>
        <v>0.00014631531711208615</v>
      </c>
    </row>
    <row r="26" spans="1:33" s="10" customFormat="1" ht="12.75">
      <c r="A26" s="17" t="s">
        <v>611</v>
      </c>
      <c r="B26" s="38" t="s">
        <v>201</v>
      </c>
      <c r="C26" s="51" t="s">
        <v>202</v>
      </c>
      <c r="D26" s="66">
        <v>1357759033</v>
      </c>
      <c r="E26" s="77">
        <v>1747501033</v>
      </c>
      <c r="F26" s="103">
        <f t="shared" si="0"/>
        <v>0.7769718056584405</v>
      </c>
      <c r="G26" s="66">
        <v>240207002</v>
      </c>
      <c r="H26" s="77">
        <v>1096901449</v>
      </c>
      <c r="I26" s="68">
        <f t="shared" si="1"/>
        <v>0.21898685813478216</v>
      </c>
      <c r="J26" s="66">
        <v>240207002</v>
      </c>
      <c r="K26" s="77">
        <v>840706449</v>
      </c>
      <c r="L26" s="68">
        <f t="shared" si="2"/>
        <v>0.2857204227298606</v>
      </c>
      <c r="M26" s="66">
        <v>240207002</v>
      </c>
      <c r="N26" s="77">
        <v>1357759033</v>
      </c>
      <c r="O26" s="68">
        <f t="shared" si="3"/>
        <v>0.17691430965423743</v>
      </c>
      <c r="P26" s="66">
        <v>188575000</v>
      </c>
      <c r="Q26" s="77">
        <v>458350000</v>
      </c>
      <c r="R26" s="68">
        <f t="shared" si="4"/>
        <v>0.4114214028580779</v>
      </c>
      <c r="S26" s="66">
        <v>174000000</v>
      </c>
      <c r="T26" s="77">
        <v>458350000</v>
      </c>
      <c r="U26" s="68">
        <f t="shared" si="5"/>
        <v>0.3796225591796662</v>
      </c>
      <c r="V26" s="66">
        <v>174000000</v>
      </c>
      <c r="W26" s="77">
        <v>147597000</v>
      </c>
      <c r="X26" s="68">
        <f t="shared" si="6"/>
        <v>1.17888574971036</v>
      </c>
      <c r="Y26" s="66">
        <v>384450000</v>
      </c>
      <c r="Z26" s="77">
        <v>458350000</v>
      </c>
      <c r="AA26" s="68">
        <f t="shared" si="7"/>
        <v>0.8387694992909349</v>
      </c>
      <c r="AB26" s="66">
        <v>674366000</v>
      </c>
      <c r="AC26" s="77">
        <v>-85531271</v>
      </c>
      <c r="AD26" s="68">
        <f t="shared" si="8"/>
        <v>-7.884437961877125</v>
      </c>
      <c r="AE26" s="66">
        <v>115867000</v>
      </c>
      <c r="AF26" s="77">
        <v>1096901449</v>
      </c>
      <c r="AG26" s="68">
        <f t="shared" si="9"/>
        <v>0.10563118510384975</v>
      </c>
    </row>
    <row r="27" spans="1:33" s="10" customFormat="1" ht="12.75">
      <c r="A27" s="17" t="s">
        <v>611</v>
      </c>
      <c r="B27" s="38" t="s">
        <v>203</v>
      </c>
      <c r="C27" s="51" t="s">
        <v>204</v>
      </c>
      <c r="D27" s="66">
        <v>37695000</v>
      </c>
      <c r="E27" s="77">
        <v>110767000</v>
      </c>
      <c r="F27" s="103">
        <f t="shared" si="0"/>
        <v>0.340308936777199</v>
      </c>
      <c r="G27" s="66">
        <v>28400000</v>
      </c>
      <c r="H27" s="77">
        <v>107269000</v>
      </c>
      <c r="I27" s="68">
        <f t="shared" si="1"/>
        <v>0.2647549618249448</v>
      </c>
      <c r="J27" s="66">
        <v>28400000</v>
      </c>
      <c r="K27" s="77">
        <v>94691000</v>
      </c>
      <c r="L27" s="68">
        <f t="shared" si="2"/>
        <v>0.2999229071400661</v>
      </c>
      <c r="M27" s="66">
        <v>28400000</v>
      </c>
      <c r="N27" s="77">
        <v>37695000</v>
      </c>
      <c r="O27" s="68">
        <f t="shared" si="3"/>
        <v>0.7534155723570766</v>
      </c>
      <c r="P27" s="66">
        <v>8800000</v>
      </c>
      <c r="Q27" s="77">
        <v>77617000</v>
      </c>
      <c r="R27" s="68">
        <f t="shared" si="4"/>
        <v>0.11337722406173906</v>
      </c>
      <c r="S27" s="66">
        <v>3500000</v>
      </c>
      <c r="T27" s="77">
        <v>77617000</v>
      </c>
      <c r="U27" s="68">
        <f t="shared" si="5"/>
        <v>0.045093214115464395</v>
      </c>
      <c r="V27" s="66">
        <v>3500000</v>
      </c>
      <c r="W27" s="77">
        <v>267572000</v>
      </c>
      <c r="X27" s="68">
        <f t="shared" si="6"/>
        <v>0.013080591392223402</v>
      </c>
      <c r="Y27" s="66">
        <v>62272000</v>
      </c>
      <c r="Z27" s="77">
        <v>77617000</v>
      </c>
      <c r="AA27" s="68">
        <f t="shared" si="7"/>
        <v>0.8022984655423425</v>
      </c>
      <c r="AB27" s="66">
        <v>6113922</v>
      </c>
      <c r="AC27" s="77">
        <v>21158000</v>
      </c>
      <c r="AD27" s="68">
        <f t="shared" si="8"/>
        <v>0.2889650250496266</v>
      </c>
      <c r="AE27" s="66">
        <v>3412351</v>
      </c>
      <c r="AF27" s="77">
        <v>107269000</v>
      </c>
      <c r="AG27" s="68">
        <f t="shared" si="9"/>
        <v>0.03181115699782789</v>
      </c>
    </row>
    <row r="28" spans="1:33" s="10" customFormat="1" ht="12.75">
      <c r="A28" s="17" t="s">
        <v>611</v>
      </c>
      <c r="B28" s="38" t="s">
        <v>205</v>
      </c>
      <c r="C28" s="51" t="s">
        <v>206</v>
      </c>
      <c r="D28" s="66">
        <v>101402845</v>
      </c>
      <c r="E28" s="77">
        <v>166390406</v>
      </c>
      <c r="F28" s="103">
        <f t="shared" si="0"/>
        <v>0.6094272346447667</v>
      </c>
      <c r="G28" s="66">
        <v>49801242</v>
      </c>
      <c r="H28" s="77">
        <v>111892442</v>
      </c>
      <c r="I28" s="68">
        <f t="shared" si="1"/>
        <v>0.44508137555886035</v>
      </c>
      <c r="J28" s="66">
        <v>49801242</v>
      </c>
      <c r="K28" s="77">
        <v>86172442</v>
      </c>
      <c r="L28" s="68">
        <f t="shared" si="2"/>
        <v>0.5779253882581162</v>
      </c>
      <c r="M28" s="66">
        <v>49801242</v>
      </c>
      <c r="N28" s="77">
        <v>101402845</v>
      </c>
      <c r="O28" s="68">
        <f t="shared" si="3"/>
        <v>0.49112272934748524</v>
      </c>
      <c r="P28" s="66">
        <v>18633060</v>
      </c>
      <c r="Q28" s="77">
        <v>40276461</v>
      </c>
      <c r="R28" s="68">
        <f t="shared" si="4"/>
        <v>0.4626290279078889</v>
      </c>
      <c r="S28" s="66">
        <v>0</v>
      </c>
      <c r="T28" s="77">
        <v>40276461</v>
      </c>
      <c r="U28" s="68">
        <f t="shared" si="5"/>
        <v>0</v>
      </c>
      <c r="V28" s="66">
        <v>0</v>
      </c>
      <c r="W28" s="77">
        <v>335440000</v>
      </c>
      <c r="X28" s="68">
        <f t="shared" si="6"/>
        <v>0</v>
      </c>
      <c r="Y28" s="66">
        <v>30719461</v>
      </c>
      <c r="Z28" s="77">
        <v>40276461</v>
      </c>
      <c r="AA28" s="68">
        <f t="shared" si="7"/>
        <v>0.7627150012013221</v>
      </c>
      <c r="AB28" s="66">
        <v>75000000</v>
      </c>
      <c r="AC28" s="77">
        <v>79241627</v>
      </c>
      <c r="AD28" s="68">
        <f t="shared" si="8"/>
        <v>0.9464722373759439</v>
      </c>
      <c r="AE28" s="66">
        <v>400000</v>
      </c>
      <c r="AF28" s="77">
        <v>111892442</v>
      </c>
      <c r="AG28" s="68">
        <f t="shared" si="9"/>
        <v>0.003574861651513513</v>
      </c>
    </row>
    <row r="29" spans="1:33" s="10" customFormat="1" ht="12.75">
      <c r="A29" s="17" t="s">
        <v>612</v>
      </c>
      <c r="B29" s="38" t="s">
        <v>536</v>
      </c>
      <c r="C29" s="51" t="s">
        <v>537</v>
      </c>
      <c r="D29" s="66">
        <v>79180050</v>
      </c>
      <c r="E29" s="77">
        <v>79180050</v>
      </c>
      <c r="F29" s="103">
        <f t="shared" si="0"/>
        <v>1</v>
      </c>
      <c r="G29" s="66">
        <v>27684081</v>
      </c>
      <c r="H29" s="77">
        <v>66180051</v>
      </c>
      <c r="I29" s="68">
        <f t="shared" si="1"/>
        <v>0.41831459150734107</v>
      </c>
      <c r="J29" s="66">
        <v>27684081</v>
      </c>
      <c r="K29" s="77">
        <v>66180051</v>
      </c>
      <c r="L29" s="68">
        <f t="shared" si="2"/>
        <v>0.41831459150734107</v>
      </c>
      <c r="M29" s="66">
        <v>27684081</v>
      </c>
      <c r="N29" s="77">
        <v>79180050</v>
      </c>
      <c r="O29" s="68">
        <f t="shared" si="3"/>
        <v>0.3496345480963955</v>
      </c>
      <c r="P29" s="66">
        <v>0</v>
      </c>
      <c r="Q29" s="77">
        <v>13000000</v>
      </c>
      <c r="R29" s="68">
        <f t="shared" si="4"/>
        <v>0</v>
      </c>
      <c r="S29" s="66">
        <v>0</v>
      </c>
      <c r="T29" s="77">
        <v>13000000</v>
      </c>
      <c r="U29" s="68">
        <f t="shared" si="5"/>
        <v>0</v>
      </c>
      <c r="V29" s="66">
        <v>0</v>
      </c>
      <c r="W29" s="77">
        <v>0</v>
      </c>
      <c r="X29" s="68">
        <f t="shared" si="6"/>
        <v>0</v>
      </c>
      <c r="Y29" s="66">
        <v>12000000</v>
      </c>
      <c r="Z29" s="77">
        <v>13000000</v>
      </c>
      <c r="AA29" s="68">
        <f t="shared" si="7"/>
        <v>0.9230769230769231</v>
      </c>
      <c r="AB29" s="66">
        <v>0</v>
      </c>
      <c r="AC29" s="77">
        <v>0</v>
      </c>
      <c r="AD29" s="68">
        <f t="shared" si="8"/>
        <v>0</v>
      </c>
      <c r="AE29" s="66">
        <v>12000000</v>
      </c>
      <c r="AF29" s="77">
        <v>66180051</v>
      </c>
      <c r="AG29" s="68">
        <f t="shared" si="9"/>
        <v>0.18132352300544466</v>
      </c>
    </row>
    <row r="30" spans="1:33" s="34" customFormat="1" ht="12.75">
      <c r="A30" s="39"/>
      <c r="B30" s="40" t="s">
        <v>623</v>
      </c>
      <c r="C30" s="56"/>
      <c r="D30" s="69">
        <f>SUM(D23:D29)</f>
        <v>2189865198</v>
      </c>
      <c r="E30" s="78">
        <f>SUM(E23:E29)</f>
        <v>3053634759</v>
      </c>
      <c r="F30" s="104">
        <f t="shared" si="0"/>
        <v>0.7171339635645011</v>
      </c>
      <c r="G30" s="69">
        <f>SUM(G23:G29)</f>
        <v>607279384</v>
      </c>
      <c r="H30" s="78">
        <f>SUM(H23:H29)</f>
        <v>2262258290</v>
      </c>
      <c r="I30" s="71">
        <f t="shared" si="1"/>
        <v>0.2684394556909768</v>
      </c>
      <c r="J30" s="69">
        <f>SUM(J23:J29)</f>
        <v>607279384</v>
      </c>
      <c r="K30" s="78">
        <f>SUM(K23:K29)</f>
        <v>1789917083</v>
      </c>
      <c r="L30" s="71">
        <f t="shared" si="2"/>
        <v>0.3392779418486616</v>
      </c>
      <c r="M30" s="69">
        <f>SUM(M23:M29)</f>
        <v>607279384</v>
      </c>
      <c r="N30" s="78">
        <f>SUM(N23:N29)</f>
        <v>2189865198</v>
      </c>
      <c r="O30" s="71">
        <f t="shared" si="3"/>
        <v>0.2773135919757194</v>
      </c>
      <c r="P30" s="69">
        <f>SUM(P23:P29)</f>
        <v>254503060</v>
      </c>
      <c r="Q30" s="78">
        <f>SUM(Q23:Q29)</f>
        <v>771735291</v>
      </c>
      <c r="R30" s="71">
        <f t="shared" si="4"/>
        <v>0.32978025362844265</v>
      </c>
      <c r="S30" s="69">
        <f>SUM(S23:S29)</f>
        <v>177500000</v>
      </c>
      <c r="T30" s="78">
        <f>SUM(T23:T29)</f>
        <v>771735291</v>
      </c>
      <c r="U30" s="71">
        <f t="shared" si="5"/>
        <v>0.23000114426541107</v>
      </c>
      <c r="V30" s="69">
        <f>SUM(V23:V29)</f>
        <v>177500000</v>
      </c>
      <c r="W30" s="78">
        <f>SUM(W23:W29)</f>
        <v>1757378290</v>
      </c>
      <c r="X30" s="71">
        <f t="shared" si="6"/>
        <v>0.1010027271931304</v>
      </c>
      <c r="Y30" s="69">
        <f>SUM(Y23:Y29)</f>
        <v>616456491</v>
      </c>
      <c r="Z30" s="78">
        <f>SUM(Z23:Z29)</f>
        <v>771735291</v>
      </c>
      <c r="AA30" s="71">
        <f t="shared" si="7"/>
        <v>0.7987926665906484</v>
      </c>
      <c r="AB30" s="69">
        <f>SUM(AB23:AB29)</f>
        <v>917132542</v>
      </c>
      <c r="AC30" s="78">
        <f>SUM(AC23:AC29)</f>
        <v>427293140</v>
      </c>
      <c r="AD30" s="71">
        <f t="shared" si="8"/>
        <v>2.1463778753855025</v>
      </c>
      <c r="AE30" s="69">
        <f>SUM(AE23:AE29)</f>
        <v>214176515</v>
      </c>
      <c r="AF30" s="78">
        <f>SUM(AF23:AF29)</f>
        <v>2262258290</v>
      </c>
      <c r="AG30" s="71">
        <f t="shared" si="9"/>
        <v>0.09467376733538238</v>
      </c>
    </row>
    <row r="31" spans="1:33" s="10" customFormat="1" ht="12.75">
      <c r="A31" s="17" t="s">
        <v>611</v>
      </c>
      <c r="B31" s="38" t="s">
        <v>207</v>
      </c>
      <c r="C31" s="51" t="s">
        <v>208</v>
      </c>
      <c r="D31" s="66">
        <v>319915675</v>
      </c>
      <c r="E31" s="77">
        <v>467336675</v>
      </c>
      <c r="F31" s="103">
        <f t="shared" si="0"/>
        <v>0.6845507577593819</v>
      </c>
      <c r="G31" s="66">
        <v>161949000</v>
      </c>
      <c r="H31" s="77">
        <v>439462347</v>
      </c>
      <c r="I31" s="68">
        <f t="shared" si="1"/>
        <v>0.36851621329005463</v>
      </c>
      <c r="J31" s="66">
        <v>161949000</v>
      </c>
      <c r="K31" s="77">
        <v>304404707</v>
      </c>
      <c r="L31" s="68">
        <f t="shared" si="2"/>
        <v>0.5320187115240632</v>
      </c>
      <c r="M31" s="66">
        <v>161949000</v>
      </c>
      <c r="N31" s="77">
        <v>319915675</v>
      </c>
      <c r="O31" s="68">
        <f t="shared" si="3"/>
        <v>0.506224022939795</v>
      </c>
      <c r="P31" s="66">
        <v>22874000</v>
      </c>
      <c r="Q31" s="77">
        <v>110007000</v>
      </c>
      <c r="R31" s="68">
        <f t="shared" si="4"/>
        <v>0.20793222249493215</v>
      </c>
      <c r="S31" s="66">
        <v>0</v>
      </c>
      <c r="T31" s="77">
        <v>110007000</v>
      </c>
      <c r="U31" s="68">
        <f t="shared" si="5"/>
        <v>0</v>
      </c>
      <c r="V31" s="66">
        <v>0</v>
      </c>
      <c r="W31" s="77">
        <v>972837000</v>
      </c>
      <c r="X31" s="68">
        <f t="shared" si="6"/>
        <v>0</v>
      </c>
      <c r="Y31" s="66">
        <v>96707000</v>
      </c>
      <c r="Z31" s="77">
        <v>110007000</v>
      </c>
      <c r="AA31" s="68">
        <f t="shared" si="7"/>
        <v>0.8790986028161845</v>
      </c>
      <c r="AB31" s="66">
        <v>51815000</v>
      </c>
      <c r="AC31" s="77">
        <v>266566982</v>
      </c>
      <c r="AD31" s="68">
        <f t="shared" si="8"/>
        <v>0.19437891223902592</v>
      </c>
      <c r="AE31" s="66">
        <v>78000000</v>
      </c>
      <c r="AF31" s="77">
        <v>439462347</v>
      </c>
      <c r="AG31" s="68">
        <f t="shared" si="9"/>
        <v>0.17748960868313024</v>
      </c>
    </row>
    <row r="32" spans="1:33" s="10" customFormat="1" ht="12.75">
      <c r="A32" s="17" t="s">
        <v>611</v>
      </c>
      <c r="B32" s="38" t="s">
        <v>209</v>
      </c>
      <c r="C32" s="51" t="s">
        <v>210</v>
      </c>
      <c r="D32" s="66">
        <v>285822796</v>
      </c>
      <c r="E32" s="77">
        <v>426835796</v>
      </c>
      <c r="F32" s="103">
        <f t="shared" si="0"/>
        <v>0.6696317381965781</v>
      </c>
      <c r="G32" s="66">
        <v>115407600</v>
      </c>
      <c r="H32" s="77">
        <v>417854860</v>
      </c>
      <c r="I32" s="68">
        <f t="shared" si="1"/>
        <v>0.2761906371030362</v>
      </c>
      <c r="J32" s="66">
        <v>115407600</v>
      </c>
      <c r="K32" s="77">
        <v>284113836</v>
      </c>
      <c r="L32" s="68">
        <f t="shared" si="2"/>
        <v>0.40620197039611966</v>
      </c>
      <c r="M32" s="66">
        <v>115407600</v>
      </c>
      <c r="N32" s="77">
        <v>285822796</v>
      </c>
      <c r="O32" s="68">
        <f t="shared" si="3"/>
        <v>0.4037732525714989</v>
      </c>
      <c r="P32" s="66">
        <v>8682000</v>
      </c>
      <c r="Q32" s="77">
        <v>83428000</v>
      </c>
      <c r="R32" s="68">
        <f t="shared" si="4"/>
        <v>0.10406578127247447</v>
      </c>
      <c r="S32" s="66">
        <v>0</v>
      </c>
      <c r="T32" s="77">
        <v>83428000</v>
      </c>
      <c r="U32" s="68">
        <f t="shared" si="5"/>
        <v>0</v>
      </c>
      <c r="V32" s="66">
        <v>0</v>
      </c>
      <c r="W32" s="77">
        <v>673574000</v>
      </c>
      <c r="X32" s="68">
        <f t="shared" si="6"/>
        <v>0</v>
      </c>
      <c r="Y32" s="66">
        <v>64421000</v>
      </c>
      <c r="Z32" s="77">
        <v>83428000</v>
      </c>
      <c r="AA32" s="68">
        <f t="shared" si="7"/>
        <v>0.7721748094165028</v>
      </c>
      <c r="AB32" s="66">
        <v>147584000</v>
      </c>
      <c r="AC32" s="77">
        <v>237611450</v>
      </c>
      <c r="AD32" s="68">
        <f t="shared" si="8"/>
        <v>0.6211148494737943</v>
      </c>
      <c r="AE32" s="66">
        <v>50000000</v>
      </c>
      <c r="AF32" s="77">
        <v>417854860</v>
      </c>
      <c r="AG32" s="68">
        <f t="shared" si="9"/>
        <v>0.11965877338365767</v>
      </c>
    </row>
    <row r="33" spans="1:33" s="10" customFormat="1" ht="12.75">
      <c r="A33" s="17" t="s">
        <v>611</v>
      </c>
      <c r="B33" s="38" t="s">
        <v>211</v>
      </c>
      <c r="C33" s="51" t="s">
        <v>212</v>
      </c>
      <c r="D33" s="66">
        <v>632905850</v>
      </c>
      <c r="E33" s="77">
        <v>728304150</v>
      </c>
      <c r="F33" s="103">
        <f t="shared" si="0"/>
        <v>0.8690131039346679</v>
      </c>
      <c r="G33" s="66">
        <v>177756700</v>
      </c>
      <c r="H33" s="77">
        <v>728304010</v>
      </c>
      <c r="I33" s="68">
        <f t="shared" si="1"/>
        <v>0.2440693687791174</v>
      </c>
      <c r="J33" s="66">
        <v>177756700</v>
      </c>
      <c r="K33" s="77">
        <v>522462660</v>
      </c>
      <c r="L33" s="68">
        <f t="shared" si="2"/>
        <v>0.34022852465667114</v>
      </c>
      <c r="M33" s="66">
        <v>177756700</v>
      </c>
      <c r="N33" s="77">
        <v>632905850</v>
      </c>
      <c r="O33" s="68">
        <f t="shared" si="3"/>
        <v>0.2808580454739042</v>
      </c>
      <c r="P33" s="66">
        <v>99559670</v>
      </c>
      <c r="Q33" s="77">
        <v>278227290</v>
      </c>
      <c r="R33" s="68">
        <f t="shared" si="4"/>
        <v>0.35783574645032123</v>
      </c>
      <c r="S33" s="66">
        <v>47000000</v>
      </c>
      <c r="T33" s="77">
        <v>278227290</v>
      </c>
      <c r="U33" s="68">
        <f t="shared" si="5"/>
        <v>0.1689266354856851</v>
      </c>
      <c r="V33" s="66">
        <v>47000000</v>
      </c>
      <c r="W33" s="77">
        <v>632813000</v>
      </c>
      <c r="X33" s="68">
        <f t="shared" si="6"/>
        <v>0.07427154625458074</v>
      </c>
      <c r="Y33" s="66">
        <v>242777530</v>
      </c>
      <c r="Z33" s="77">
        <v>278227290</v>
      </c>
      <c r="AA33" s="68">
        <f t="shared" si="7"/>
        <v>0.8725870492430847</v>
      </c>
      <c r="AB33" s="66">
        <v>30098000</v>
      </c>
      <c r="AC33" s="77">
        <v>354008940</v>
      </c>
      <c r="AD33" s="68">
        <f t="shared" si="8"/>
        <v>0.08502045174339383</v>
      </c>
      <c r="AE33" s="66">
        <v>52000000</v>
      </c>
      <c r="AF33" s="77">
        <v>728304010</v>
      </c>
      <c r="AG33" s="68">
        <f t="shared" si="9"/>
        <v>0.07139875558285062</v>
      </c>
    </row>
    <row r="34" spans="1:33" s="10" customFormat="1" ht="12.75">
      <c r="A34" s="17" t="s">
        <v>611</v>
      </c>
      <c r="B34" s="38" t="s">
        <v>213</v>
      </c>
      <c r="C34" s="51" t="s">
        <v>214</v>
      </c>
      <c r="D34" s="66">
        <v>95580383</v>
      </c>
      <c r="E34" s="77">
        <v>164896383</v>
      </c>
      <c r="F34" s="103">
        <f t="shared" si="0"/>
        <v>0.5796390512701542</v>
      </c>
      <c r="G34" s="66">
        <v>50960570</v>
      </c>
      <c r="H34" s="77">
        <v>162344434</v>
      </c>
      <c r="I34" s="68">
        <f t="shared" si="1"/>
        <v>0.31390401718361344</v>
      </c>
      <c r="J34" s="66">
        <v>50960570</v>
      </c>
      <c r="K34" s="77">
        <v>115651434</v>
      </c>
      <c r="L34" s="68">
        <f t="shared" si="2"/>
        <v>0.440639326616564</v>
      </c>
      <c r="M34" s="66">
        <v>50960570</v>
      </c>
      <c r="N34" s="77">
        <v>95580383</v>
      </c>
      <c r="O34" s="68">
        <f t="shared" si="3"/>
        <v>0.533169761414327</v>
      </c>
      <c r="P34" s="66">
        <v>1915000</v>
      </c>
      <c r="Q34" s="77">
        <v>37738000</v>
      </c>
      <c r="R34" s="68">
        <f t="shared" si="4"/>
        <v>0.05074460755736923</v>
      </c>
      <c r="S34" s="66">
        <v>0</v>
      </c>
      <c r="T34" s="77">
        <v>37738000</v>
      </c>
      <c r="U34" s="68">
        <f t="shared" si="5"/>
        <v>0</v>
      </c>
      <c r="V34" s="66">
        <v>0</v>
      </c>
      <c r="W34" s="77">
        <v>972837000</v>
      </c>
      <c r="X34" s="68">
        <f t="shared" si="6"/>
        <v>0</v>
      </c>
      <c r="Y34" s="66">
        <v>37738000</v>
      </c>
      <c r="Z34" s="77">
        <v>37738000</v>
      </c>
      <c r="AA34" s="68">
        <f t="shared" si="7"/>
        <v>1</v>
      </c>
      <c r="AB34" s="66">
        <v>51815000</v>
      </c>
      <c r="AC34" s="77">
        <v>82344939</v>
      </c>
      <c r="AD34" s="68">
        <f t="shared" si="8"/>
        <v>0.6292432859777818</v>
      </c>
      <c r="AE34" s="66">
        <v>78000000</v>
      </c>
      <c r="AF34" s="77">
        <v>162344434</v>
      </c>
      <c r="AG34" s="68">
        <f t="shared" si="9"/>
        <v>0.48045995836235444</v>
      </c>
    </row>
    <row r="35" spans="1:33" s="10" customFormat="1" ht="12.75">
      <c r="A35" s="17" t="s">
        <v>612</v>
      </c>
      <c r="B35" s="38" t="s">
        <v>540</v>
      </c>
      <c r="C35" s="51" t="s">
        <v>541</v>
      </c>
      <c r="D35" s="66">
        <v>33209870</v>
      </c>
      <c r="E35" s="77">
        <v>218830870</v>
      </c>
      <c r="F35" s="103">
        <f t="shared" si="0"/>
        <v>0.15176044403607225</v>
      </c>
      <c r="G35" s="66">
        <v>66456010</v>
      </c>
      <c r="H35" s="77">
        <v>212395830</v>
      </c>
      <c r="I35" s="68">
        <f t="shared" si="1"/>
        <v>0.3128875458618938</v>
      </c>
      <c r="J35" s="66">
        <v>66456010</v>
      </c>
      <c r="K35" s="77">
        <v>212395830</v>
      </c>
      <c r="L35" s="68">
        <f t="shared" si="2"/>
        <v>0.3128875458618938</v>
      </c>
      <c r="M35" s="66">
        <v>66456010</v>
      </c>
      <c r="N35" s="77">
        <v>33209870</v>
      </c>
      <c r="O35" s="68">
        <f t="shared" si="3"/>
        <v>2.0010921451965937</v>
      </c>
      <c r="P35" s="66">
        <v>6435000</v>
      </c>
      <c r="Q35" s="77">
        <v>6435000</v>
      </c>
      <c r="R35" s="68">
        <f t="shared" si="4"/>
        <v>1</v>
      </c>
      <c r="S35" s="66">
        <v>0</v>
      </c>
      <c r="T35" s="77">
        <v>6435000</v>
      </c>
      <c r="U35" s="68">
        <f t="shared" si="5"/>
        <v>0</v>
      </c>
      <c r="V35" s="66">
        <v>0</v>
      </c>
      <c r="W35" s="77">
        <v>29120983</v>
      </c>
      <c r="X35" s="68">
        <f t="shared" si="6"/>
        <v>0</v>
      </c>
      <c r="Y35" s="66">
        <v>0</v>
      </c>
      <c r="Z35" s="77">
        <v>6435000</v>
      </c>
      <c r="AA35" s="68">
        <f t="shared" si="7"/>
        <v>0</v>
      </c>
      <c r="AB35" s="66">
        <v>0</v>
      </c>
      <c r="AC35" s="77">
        <v>0</v>
      </c>
      <c r="AD35" s="68">
        <f t="shared" si="8"/>
        <v>0</v>
      </c>
      <c r="AE35" s="66">
        <v>40111000</v>
      </c>
      <c r="AF35" s="77">
        <v>212395830</v>
      </c>
      <c r="AG35" s="68">
        <f t="shared" si="9"/>
        <v>0.1888502236602291</v>
      </c>
    </row>
    <row r="36" spans="1:33" s="34" customFormat="1" ht="12.75">
      <c r="A36" s="39"/>
      <c r="B36" s="40" t="s">
        <v>624</v>
      </c>
      <c r="C36" s="56"/>
      <c r="D36" s="69">
        <f>SUM(D31:D35)</f>
        <v>1367434574</v>
      </c>
      <c r="E36" s="78">
        <f>SUM(E31:E35)</f>
        <v>2006203874</v>
      </c>
      <c r="F36" s="104">
        <f t="shared" si="0"/>
        <v>0.6816029974429209</v>
      </c>
      <c r="G36" s="69">
        <f>SUM(G31:G35)</f>
        <v>572529880</v>
      </c>
      <c r="H36" s="78">
        <f>SUM(H31:H35)</f>
        <v>1960361481</v>
      </c>
      <c r="I36" s="71">
        <f t="shared" si="1"/>
        <v>0.2920532185257725</v>
      </c>
      <c r="J36" s="69">
        <f>SUM(J31:J35)</f>
        <v>572529880</v>
      </c>
      <c r="K36" s="78">
        <f>SUM(K31:K35)</f>
        <v>1439028467</v>
      </c>
      <c r="L36" s="71">
        <f t="shared" si="2"/>
        <v>0.39785861998517363</v>
      </c>
      <c r="M36" s="69">
        <f>SUM(M31:M35)</f>
        <v>572529880</v>
      </c>
      <c r="N36" s="78">
        <f>SUM(N31:N35)</f>
        <v>1367434574</v>
      </c>
      <c r="O36" s="71">
        <f t="shared" si="3"/>
        <v>0.41868904800706025</v>
      </c>
      <c r="P36" s="69">
        <f>SUM(P31:P35)</f>
        <v>139465670</v>
      </c>
      <c r="Q36" s="78">
        <f>SUM(Q31:Q35)</f>
        <v>515835290</v>
      </c>
      <c r="R36" s="71">
        <f t="shared" si="4"/>
        <v>0.2703686093287646</v>
      </c>
      <c r="S36" s="69">
        <f>SUM(S31:S35)</f>
        <v>47000000</v>
      </c>
      <c r="T36" s="78">
        <f>SUM(T31:T35)</f>
        <v>515835290</v>
      </c>
      <c r="U36" s="71">
        <f t="shared" si="5"/>
        <v>0.09111435551452868</v>
      </c>
      <c r="V36" s="69">
        <f>SUM(V31:V35)</f>
        <v>47000000</v>
      </c>
      <c r="W36" s="78">
        <f>SUM(W31:W35)</f>
        <v>3281181983</v>
      </c>
      <c r="X36" s="71">
        <f t="shared" si="6"/>
        <v>0.014324106448075666</v>
      </c>
      <c r="Y36" s="69">
        <f>SUM(Y31:Y35)</f>
        <v>441643530</v>
      </c>
      <c r="Z36" s="78">
        <f>SUM(Z31:Z35)</f>
        <v>515835290</v>
      </c>
      <c r="AA36" s="71">
        <f t="shared" si="7"/>
        <v>0.8561716085768385</v>
      </c>
      <c r="AB36" s="69">
        <f>SUM(AB31:AB35)</f>
        <v>281312000</v>
      </c>
      <c r="AC36" s="78">
        <f>SUM(AC31:AC35)</f>
        <v>940532311</v>
      </c>
      <c r="AD36" s="71">
        <f t="shared" si="8"/>
        <v>0.29909870900756325</v>
      </c>
      <c r="AE36" s="69">
        <f>SUM(AE31:AE35)</f>
        <v>298111000</v>
      </c>
      <c r="AF36" s="78">
        <f>SUM(AF31:AF35)</f>
        <v>1960361481</v>
      </c>
      <c r="AG36" s="71">
        <f t="shared" si="9"/>
        <v>0.15206940295925964</v>
      </c>
    </row>
    <row r="37" spans="1:33" s="34" customFormat="1" ht="12.75">
      <c r="A37" s="39"/>
      <c r="B37" s="40" t="s">
        <v>625</v>
      </c>
      <c r="C37" s="56"/>
      <c r="D37" s="69">
        <f>SUM(D8,D10:D14,D16:D21,D23:D29,D31:D35)</f>
        <v>8999343100</v>
      </c>
      <c r="E37" s="78">
        <f>SUM(E8,E10:E14,E16:E21,E23:E29,E31:E35)</f>
        <v>12125883405</v>
      </c>
      <c r="F37" s="104">
        <f t="shared" si="0"/>
        <v>0.7421597915323185</v>
      </c>
      <c r="G37" s="69">
        <f>SUM(G8,G10:G14,G16:G21,G23:G29,G31:G35)</f>
        <v>2860481732</v>
      </c>
      <c r="H37" s="78">
        <f>SUM(H8,H10:H14,H16:H21,H23:H29,H31:H35)</f>
        <v>10360135048</v>
      </c>
      <c r="I37" s="71">
        <f t="shared" si="1"/>
        <v>0.2761046761212065</v>
      </c>
      <c r="J37" s="69">
        <f>SUM(J8,J10:J14,J16:J21,J23:J29,J31:J35)</f>
        <v>2860481732</v>
      </c>
      <c r="K37" s="78">
        <f>SUM(K8,K10:K14,K16:K21,K23:K29,K31:K35)</f>
        <v>7501438800</v>
      </c>
      <c r="L37" s="71">
        <f t="shared" si="2"/>
        <v>0.38132441099166203</v>
      </c>
      <c r="M37" s="69">
        <f>SUM(M8,M10:M14,M16:M21,M23:M29,M31:M35)</f>
        <v>2860481732</v>
      </c>
      <c r="N37" s="78">
        <f>SUM(N8,N10:N14,N16:N21,N23:N29,N31:N35)</f>
        <v>8999343100</v>
      </c>
      <c r="O37" s="71">
        <f t="shared" si="3"/>
        <v>0.31785450340258725</v>
      </c>
      <c r="P37" s="69">
        <f>SUM(P8,P10:P14,P16:P21,P23:P29,P31:P35)</f>
        <v>702124202</v>
      </c>
      <c r="Q37" s="78">
        <f>SUM(Q8,Q10:Q14,Q16:Q21,Q23:Q29,Q31:Q35)</f>
        <v>2630520617</v>
      </c>
      <c r="R37" s="71">
        <f t="shared" si="4"/>
        <v>0.26691454059035036</v>
      </c>
      <c r="S37" s="69">
        <f>SUM(S8,S10:S14,S16:S21,S23:S29,S31:S35)</f>
        <v>335046845</v>
      </c>
      <c r="T37" s="78">
        <f>SUM(T8,T10:T14,T16:T21,T23:T29,T31:T35)</f>
        <v>2630520617</v>
      </c>
      <c r="U37" s="71">
        <f t="shared" si="5"/>
        <v>0.1273690245325304</v>
      </c>
      <c r="V37" s="69">
        <f>SUM(V8,V10:V14,V16:V21,V23:V29,V31:V35)</f>
        <v>335046845</v>
      </c>
      <c r="W37" s="78">
        <f>SUM(W8,W10:W14,W16:W21,W23:W29,W31:W35)</f>
        <v>12829697282</v>
      </c>
      <c r="X37" s="71">
        <f t="shared" si="6"/>
        <v>0.02611494547654441</v>
      </c>
      <c r="Y37" s="69">
        <f>SUM(Y8,Y10:Y14,Y16:Y21,Y23:Y29,Y31:Y35)</f>
        <v>2202391303</v>
      </c>
      <c r="Z37" s="78">
        <f>SUM(Z8,Z10:Z14,Z16:Z21,Z23:Z29,Z31:Z35)</f>
        <v>2630520617</v>
      </c>
      <c r="AA37" s="71">
        <f t="shared" si="7"/>
        <v>0.8372454063909738</v>
      </c>
      <c r="AB37" s="69">
        <f>SUM(AB8,AB10:AB14,AB16:AB21,AB23:AB29,AB31:AB35)</f>
        <v>2059014193</v>
      </c>
      <c r="AC37" s="78">
        <f>SUM(AC8,AC10:AC14,AC16:AC21,AC23:AC29,AC31:AC35)</f>
        <v>4551758677</v>
      </c>
      <c r="AD37" s="71">
        <f t="shared" si="8"/>
        <v>0.45235574623149116</v>
      </c>
      <c r="AE37" s="69">
        <f>SUM(AE8,AE10:AE14,AE16:AE21,AE23:AE29,AE31:AE35)</f>
        <v>1829140057</v>
      </c>
      <c r="AF37" s="78">
        <f>SUM(AF8,AF10:AF14,AF16:AF21,AF23:AF29,AF31:AF35)</f>
        <v>10360135048</v>
      </c>
      <c r="AG37" s="71">
        <f t="shared" si="9"/>
        <v>0.176555619065324</v>
      </c>
    </row>
    <row r="38" spans="1:33" s="10" customFormat="1" ht="12.75">
      <c r="A38" s="41"/>
      <c r="B38" s="42"/>
      <c r="C38" s="43"/>
      <c r="D38" s="97"/>
      <c r="E38" s="98"/>
      <c r="F38" s="110"/>
      <c r="G38" s="97"/>
      <c r="H38" s="98"/>
      <c r="I38" s="100"/>
      <c r="J38" s="97"/>
      <c r="K38" s="98"/>
      <c r="L38" s="100"/>
      <c r="M38" s="97"/>
      <c r="N38" s="98"/>
      <c r="O38" s="100"/>
      <c r="P38" s="97"/>
      <c r="Q38" s="98"/>
      <c r="R38" s="100"/>
      <c r="S38" s="97"/>
      <c r="T38" s="98"/>
      <c r="U38" s="100"/>
      <c r="V38" s="97"/>
      <c r="W38" s="98"/>
      <c r="X38" s="100"/>
      <c r="Y38" s="97"/>
      <c r="Z38" s="98"/>
      <c r="AA38" s="100"/>
      <c r="AB38" s="97"/>
      <c r="AC38" s="98"/>
      <c r="AD38" s="100"/>
      <c r="AE38" s="97"/>
      <c r="AF38" s="98"/>
      <c r="AG38" s="100"/>
    </row>
    <row r="39" spans="1:33" s="10" customFormat="1" ht="12.75">
      <c r="A39" s="26"/>
      <c r="B39" s="123" t="s">
        <v>46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</row>
    <row r="40" spans="1:33" ht="12.75">
      <c r="A40" s="2"/>
      <c r="B40" s="2"/>
      <c r="C40" s="5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.75">
      <c r="A41" s="2"/>
      <c r="B41" s="2"/>
      <c r="C41" s="5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.75">
      <c r="A42" s="2"/>
      <c r="B42" s="2"/>
      <c r="C42" s="5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.75">
      <c r="A43" s="2"/>
      <c r="B43" s="2"/>
      <c r="C43" s="5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.75">
      <c r="A44" s="2"/>
      <c r="B44" s="2"/>
      <c r="C44" s="5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.75">
      <c r="A45" s="2"/>
      <c r="B45" s="2"/>
      <c r="C45" s="5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.75">
      <c r="A46" s="2"/>
      <c r="B46" s="2"/>
      <c r="C46" s="5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.75">
      <c r="A47" s="2"/>
      <c r="B47" s="2"/>
      <c r="C47" s="5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.75">
      <c r="A48" s="2"/>
      <c r="B48" s="2"/>
      <c r="C48" s="5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.75">
      <c r="A49" s="2"/>
      <c r="B49" s="2"/>
      <c r="C49" s="5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.75">
      <c r="A50" s="2"/>
      <c r="B50" s="2"/>
      <c r="C50" s="5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.75">
      <c r="A51" s="2"/>
      <c r="B51" s="2"/>
      <c r="C51" s="5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>
      <c r="A52" s="2"/>
      <c r="B52" s="2"/>
      <c r="C52" s="5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.75">
      <c r="A53" s="2"/>
      <c r="B53" s="2"/>
      <c r="C53" s="5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.75">
      <c r="A54" s="2"/>
      <c r="B54" s="2"/>
      <c r="C54" s="5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.75">
      <c r="A55" s="2"/>
      <c r="B55" s="2"/>
      <c r="C55" s="5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.75">
      <c r="A56" s="2"/>
      <c r="B56" s="2"/>
      <c r="C56" s="5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.75">
      <c r="A57" s="2"/>
      <c r="B57" s="2"/>
      <c r="C57" s="5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.75">
      <c r="A58" s="2"/>
      <c r="B58" s="2"/>
      <c r="C58" s="5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.75">
      <c r="A59" s="2"/>
      <c r="B59" s="2"/>
      <c r="C59" s="5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.75">
      <c r="A60" s="2"/>
      <c r="B60" s="2"/>
      <c r="C60" s="5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.75">
      <c r="A61" s="2"/>
      <c r="B61" s="2"/>
      <c r="C61" s="5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.75">
      <c r="A62" s="2"/>
      <c r="B62" s="2"/>
      <c r="C62" s="5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.75">
      <c r="A63" s="2"/>
      <c r="B63" s="2"/>
      <c r="C63" s="5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.75">
      <c r="A64" s="2"/>
      <c r="B64" s="2"/>
      <c r="C64" s="5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.75">
      <c r="A65" s="2"/>
      <c r="B65" s="2"/>
      <c r="C65" s="5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.75">
      <c r="A66" s="2"/>
      <c r="B66" s="2"/>
      <c r="C66" s="5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.75">
      <c r="A67" s="2"/>
      <c r="B67" s="2"/>
      <c r="C67" s="5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.75">
      <c r="A68" s="2"/>
      <c r="B68" s="2"/>
      <c r="C68" s="5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.75">
      <c r="A69" s="2"/>
      <c r="B69" s="2"/>
      <c r="C69" s="5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.75">
      <c r="A70" s="2"/>
      <c r="B70" s="2"/>
      <c r="C70" s="5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.75">
      <c r="A71" s="2"/>
      <c r="B71" s="2"/>
      <c r="C71" s="5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.75">
      <c r="A72" s="2"/>
      <c r="B72" s="2"/>
      <c r="C72" s="5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.75">
      <c r="A73" s="2"/>
      <c r="B73" s="2"/>
      <c r="C73" s="5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.75">
      <c r="A74" s="2"/>
      <c r="B74" s="2"/>
      <c r="C74" s="5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.75">
      <c r="A75" s="2"/>
      <c r="B75" s="2"/>
      <c r="C75" s="5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.75">
      <c r="A76" s="2"/>
      <c r="B76" s="2"/>
      <c r="C76" s="5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.75">
      <c r="A77" s="2"/>
      <c r="B77" s="2"/>
      <c r="C77" s="5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.75">
      <c r="A78" s="2"/>
      <c r="B78" s="2"/>
      <c r="C78" s="5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.75">
      <c r="A79" s="2"/>
      <c r="B79" s="2"/>
      <c r="C79" s="5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.75">
      <c r="A80" s="2"/>
      <c r="B80" s="2"/>
      <c r="C80" s="5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.75">
      <c r="A81" s="2"/>
      <c r="B81" s="2"/>
      <c r="C81" s="5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.75">
      <c r="A82" s="2"/>
      <c r="B82" s="2"/>
      <c r="C82" s="5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</sheetData>
  <sheetProtection password="F954" sheet="1" objects="1" scenarios="1"/>
  <mergeCells count="3">
    <mergeCell ref="B2:AG2"/>
    <mergeCell ref="B39:AG39"/>
    <mergeCell ref="B3:AG3"/>
  </mergeCells>
  <printOptions horizontalCentered="1"/>
  <pageMargins left="0.03937007874015748" right="0.03937007874015748" top="0.31496062992125984" bottom="0.15748031496062992" header="0.31496062992125984" footer="0.15748031496062992"/>
  <pageSetup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18.28125" style="3" customWidth="1"/>
    <col min="3" max="3" width="6.7109375" style="55" customWidth="1"/>
    <col min="4" max="5" width="10.7109375" style="3" hidden="1" customWidth="1"/>
    <col min="6" max="6" width="8.7109375" style="3" customWidth="1"/>
    <col min="7" max="8" width="10.7109375" style="3" hidden="1" customWidth="1"/>
    <col min="9" max="9" width="8.7109375" style="3" customWidth="1"/>
    <col min="10" max="11" width="10.7109375" style="3" hidden="1" customWidth="1"/>
    <col min="12" max="12" width="8.7109375" style="3" customWidth="1"/>
    <col min="13" max="14" width="10.7109375" style="3" hidden="1" customWidth="1"/>
    <col min="15" max="15" width="8.7109375" style="3" customWidth="1"/>
    <col min="16" max="16" width="10.7109375" style="3" hidden="1" customWidth="1"/>
    <col min="17" max="17" width="11.7109375" style="3" hidden="1" customWidth="1"/>
    <col min="18" max="18" width="8.7109375" style="3" customWidth="1"/>
    <col min="19" max="20" width="10.7109375" style="3" hidden="1" customWidth="1"/>
    <col min="21" max="21" width="8.7109375" style="3" customWidth="1"/>
    <col min="22" max="23" width="10.7109375" style="3" hidden="1" customWidth="1"/>
    <col min="24" max="24" width="8.7109375" style="3" customWidth="1"/>
    <col min="25" max="26" width="10.7109375" style="3" hidden="1" customWidth="1"/>
    <col min="27" max="27" width="8.7109375" style="3" customWidth="1"/>
    <col min="28" max="29" width="10.7109375" style="3" hidden="1" customWidth="1"/>
    <col min="30" max="30" width="8.7109375" style="3" customWidth="1"/>
    <col min="31" max="32" width="10.7109375" style="3" hidden="1" customWidth="1"/>
    <col min="33" max="33" width="8.7109375" style="3" customWidth="1"/>
    <col min="34" max="16384" width="9.140625" style="3" customWidth="1"/>
  </cols>
  <sheetData>
    <row r="1" spans="1:33" ht="16.5">
      <c r="A1" s="1"/>
      <c r="B1" s="2"/>
      <c r="C1" s="5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.75" customHeight="1">
      <c r="A2" s="4"/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3" ht="16.5">
      <c r="A3" s="5"/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</row>
    <row r="4" spans="1:33" s="10" customFormat="1" ht="81.75" customHeight="1">
      <c r="A4" s="45"/>
      <c r="B4" s="46" t="s">
        <v>680</v>
      </c>
      <c r="C4" s="47" t="s">
        <v>1</v>
      </c>
      <c r="D4" s="28" t="s">
        <v>2</v>
      </c>
      <c r="E4" s="29" t="s">
        <v>3</v>
      </c>
      <c r="F4" s="30" t="s">
        <v>4</v>
      </c>
      <c r="G4" s="29" t="s">
        <v>5</v>
      </c>
      <c r="H4" s="29" t="s">
        <v>6</v>
      </c>
      <c r="I4" s="30" t="s">
        <v>7</v>
      </c>
      <c r="J4" s="29" t="s">
        <v>8</v>
      </c>
      <c r="K4" s="29" t="s">
        <v>9</v>
      </c>
      <c r="L4" s="30" t="s">
        <v>10</v>
      </c>
      <c r="M4" s="29" t="s">
        <v>8</v>
      </c>
      <c r="N4" s="29" t="s">
        <v>2</v>
      </c>
      <c r="O4" s="30" t="s">
        <v>11</v>
      </c>
      <c r="P4" s="29" t="s">
        <v>12</v>
      </c>
      <c r="Q4" s="29" t="s">
        <v>13</v>
      </c>
      <c r="R4" s="30" t="s">
        <v>14</v>
      </c>
      <c r="S4" s="29" t="s">
        <v>15</v>
      </c>
      <c r="T4" s="29" t="s">
        <v>13</v>
      </c>
      <c r="U4" s="30" t="s">
        <v>16</v>
      </c>
      <c r="V4" s="29" t="s">
        <v>15</v>
      </c>
      <c r="W4" s="29" t="s">
        <v>17</v>
      </c>
      <c r="X4" s="30" t="s">
        <v>18</v>
      </c>
      <c r="Y4" s="29" t="s">
        <v>19</v>
      </c>
      <c r="Z4" s="29" t="s">
        <v>20</v>
      </c>
      <c r="AA4" s="30" t="s">
        <v>21</v>
      </c>
      <c r="AB4" s="29" t="s">
        <v>22</v>
      </c>
      <c r="AC4" s="29" t="s">
        <v>23</v>
      </c>
      <c r="AD4" s="30" t="s">
        <v>24</v>
      </c>
      <c r="AE4" s="29" t="s">
        <v>25</v>
      </c>
      <c r="AF4" s="29" t="s">
        <v>6</v>
      </c>
      <c r="AG4" s="30" t="s">
        <v>26</v>
      </c>
    </row>
    <row r="5" spans="1:33" s="10" customFormat="1" ht="12.75">
      <c r="A5" s="11"/>
      <c r="B5" s="36"/>
      <c r="C5" s="54"/>
      <c r="D5" s="60"/>
      <c r="E5" s="61"/>
      <c r="F5" s="101"/>
      <c r="G5" s="60"/>
      <c r="H5" s="61"/>
      <c r="I5" s="62"/>
      <c r="J5" s="60"/>
      <c r="K5" s="61"/>
      <c r="L5" s="62"/>
      <c r="M5" s="60"/>
      <c r="N5" s="61"/>
      <c r="O5" s="62"/>
      <c r="P5" s="60"/>
      <c r="Q5" s="61"/>
      <c r="R5" s="62"/>
      <c r="S5" s="60"/>
      <c r="T5" s="61"/>
      <c r="U5" s="62"/>
      <c r="V5" s="60"/>
      <c r="W5" s="61"/>
      <c r="X5" s="62"/>
      <c r="Y5" s="60"/>
      <c r="Z5" s="61"/>
      <c r="AA5" s="62"/>
      <c r="AB5" s="60"/>
      <c r="AC5" s="61"/>
      <c r="AD5" s="62"/>
      <c r="AE5" s="60"/>
      <c r="AF5" s="61"/>
      <c r="AG5" s="62"/>
    </row>
    <row r="6" spans="1:33" s="10" customFormat="1" ht="12.75">
      <c r="A6" s="14"/>
      <c r="B6" s="37" t="s">
        <v>626</v>
      </c>
      <c r="C6" s="54"/>
      <c r="D6" s="63"/>
      <c r="E6" s="64"/>
      <c r="F6" s="102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</row>
    <row r="7" spans="1:33" s="10" customFormat="1" ht="12.75">
      <c r="A7" s="14"/>
      <c r="B7" s="13"/>
      <c r="C7" s="54"/>
      <c r="D7" s="63"/>
      <c r="E7" s="64"/>
      <c r="F7" s="102"/>
      <c r="G7" s="63"/>
      <c r="H7" s="64"/>
      <c r="I7" s="65"/>
      <c r="J7" s="63"/>
      <c r="K7" s="64"/>
      <c r="L7" s="65"/>
      <c r="M7" s="63"/>
      <c r="N7" s="64"/>
      <c r="O7" s="65"/>
      <c r="P7" s="63"/>
      <c r="Q7" s="64"/>
      <c r="R7" s="65"/>
      <c r="S7" s="63"/>
      <c r="T7" s="64"/>
      <c r="U7" s="65"/>
      <c r="V7" s="63"/>
      <c r="W7" s="64"/>
      <c r="X7" s="65"/>
      <c r="Y7" s="63"/>
      <c r="Z7" s="64"/>
      <c r="AA7" s="65"/>
      <c r="AB7" s="63"/>
      <c r="AC7" s="64"/>
      <c r="AD7" s="65"/>
      <c r="AE7" s="63"/>
      <c r="AF7" s="64"/>
      <c r="AG7" s="65"/>
    </row>
    <row r="8" spans="1:33" s="10" customFormat="1" ht="12.75">
      <c r="A8" s="17" t="s">
        <v>609</v>
      </c>
      <c r="B8" s="38" t="s">
        <v>52</v>
      </c>
      <c r="C8" s="51" t="s">
        <v>53</v>
      </c>
      <c r="D8" s="66">
        <v>17966734932</v>
      </c>
      <c r="E8" s="77">
        <v>21151848416</v>
      </c>
      <c r="F8" s="103">
        <f>IF($E8=0,0,($N8/$E8))</f>
        <v>0.8494167780821147</v>
      </c>
      <c r="G8" s="66">
        <v>5134766430</v>
      </c>
      <c r="H8" s="77">
        <v>21151308313</v>
      </c>
      <c r="I8" s="68">
        <f>IF($AF8=0,0,($M8/$AF8))</f>
        <v>0.24276353755592858</v>
      </c>
      <c r="J8" s="66">
        <v>5134766430</v>
      </c>
      <c r="K8" s="77">
        <v>13205754362</v>
      </c>
      <c r="L8" s="68">
        <f>IF($K8=0,0,($M8/$K8))</f>
        <v>0.3888279525155687</v>
      </c>
      <c r="M8" s="66">
        <v>5134766430</v>
      </c>
      <c r="N8" s="77">
        <v>17966734932</v>
      </c>
      <c r="O8" s="68">
        <f>IF($N8=0,0,($M8/$N8))</f>
        <v>0.2857929640212271</v>
      </c>
      <c r="P8" s="66">
        <v>1078602250</v>
      </c>
      <c r="Q8" s="77">
        <v>2374785485</v>
      </c>
      <c r="R8" s="68">
        <f>IF($T8=0,0,($P8/$T8))</f>
        <v>0.4541893391267717</v>
      </c>
      <c r="S8" s="66">
        <v>867934512</v>
      </c>
      <c r="T8" s="77">
        <v>2374785485</v>
      </c>
      <c r="U8" s="68">
        <f>IF($T8=0,0,($V8/$T8))</f>
        <v>0.3654791211594423</v>
      </c>
      <c r="V8" s="66">
        <v>867934512</v>
      </c>
      <c r="W8" s="77">
        <v>46791532</v>
      </c>
      <c r="X8" s="68">
        <f>IF($W8=0,0,($V8/$W8))</f>
        <v>18.548965483754625</v>
      </c>
      <c r="Y8" s="66">
        <v>1569341547</v>
      </c>
      <c r="Z8" s="77">
        <v>2374785485</v>
      </c>
      <c r="AA8" s="68">
        <f>IF($Z8=0,0,($Y8/$Z8))</f>
        <v>0.6608350762258428</v>
      </c>
      <c r="AB8" s="66">
        <v>1217264</v>
      </c>
      <c r="AC8" s="77">
        <v>12444173667</v>
      </c>
      <c r="AD8" s="68">
        <f>IF($AC8=0,0,($AB8/$AC8))</f>
        <v>9.78179855547977E-05</v>
      </c>
      <c r="AE8" s="66">
        <v>2715498</v>
      </c>
      <c r="AF8" s="77">
        <v>21151308313</v>
      </c>
      <c r="AG8" s="68">
        <f>IF($AF8=0,0,($AE8/$AF8))</f>
        <v>0.00012838439872445162</v>
      </c>
    </row>
    <row r="9" spans="1:33" s="10" customFormat="1" ht="12.75">
      <c r="A9" s="17" t="s">
        <v>609</v>
      </c>
      <c r="B9" s="38" t="s">
        <v>56</v>
      </c>
      <c r="C9" s="51" t="s">
        <v>57</v>
      </c>
      <c r="D9" s="66">
        <v>27500686734</v>
      </c>
      <c r="E9" s="77">
        <v>32072725734</v>
      </c>
      <c r="F9" s="103">
        <f>IF($E9=0,0,($N9/$E9))</f>
        <v>0.8574477567663286</v>
      </c>
      <c r="G9" s="66">
        <v>6868127000</v>
      </c>
      <c r="H9" s="77">
        <v>27970995681</v>
      </c>
      <c r="I9" s="68">
        <f>IF($AF9=0,0,($M9/$AF9))</f>
        <v>0.24554460192725092</v>
      </c>
      <c r="J9" s="66">
        <v>6868127000</v>
      </c>
      <c r="K9" s="77">
        <v>17243716657</v>
      </c>
      <c r="L9" s="68">
        <f>IF($K9=0,0,($M9/$K9))</f>
        <v>0.398297370376468</v>
      </c>
      <c r="M9" s="66">
        <v>6868127000</v>
      </c>
      <c r="N9" s="77">
        <v>27500686734</v>
      </c>
      <c r="O9" s="68">
        <f>IF($N9=0,0,($M9/$N9))</f>
        <v>0.24974383608787157</v>
      </c>
      <c r="P9" s="66">
        <v>1463170000</v>
      </c>
      <c r="Q9" s="77">
        <v>3722199000</v>
      </c>
      <c r="R9" s="68">
        <f>IF($T9=0,0,($P9/$T9))</f>
        <v>0.3930929001915266</v>
      </c>
      <c r="S9" s="66">
        <v>1000000000</v>
      </c>
      <c r="T9" s="77">
        <v>3722199000</v>
      </c>
      <c r="U9" s="68">
        <f>IF($T9=0,0,($V9/$T9))</f>
        <v>0.26865839252549367</v>
      </c>
      <c r="V9" s="66">
        <v>1000000000</v>
      </c>
      <c r="W9" s="77">
        <v>38039104000</v>
      </c>
      <c r="X9" s="68">
        <f>IF($W9=0,0,($V9/$W9))</f>
        <v>0.026288736979714348</v>
      </c>
      <c r="Y9" s="66">
        <v>3344871000</v>
      </c>
      <c r="Z9" s="77">
        <v>3722199000</v>
      </c>
      <c r="AA9" s="68">
        <f>IF($Z9=0,0,($Y9/$Z9))</f>
        <v>0.8986276660651406</v>
      </c>
      <c r="AB9" s="66">
        <v>3199622000</v>
      </c>
      <c r="AC9" s="77">
        <v>17891221000</v>
      </c>
      <c r="AD9" s="68">
        <f>IF($AC9=0,0,($AB9/$AC9))</f>
        <v>0.17883754272556357</v>
      </c>
      <c r="AE9" s="66">
        <v>7296340000</v>
      </c>
      <c r="AF9" s="77">
        <v>27970995681</v>
      </c>
      <c r="AG9" s="68">
        <f>IF($AF9=0,0,($AE9/$AF9))</f>
        <v>0.2608537816534083</v>
      </c>
    </row>
    <row r="10" spans="1:33" s="10" customFormat="1" ht="12.75">
      <c r="A10" s="17" t="s">
        <v>609</v>
      </c>
      <c r="B10" s="38" t="s">
        <v>62</v>
      </c>
      <c r="C10" s="51" t="s">
        <v>63</v>
      </c>
      <c r="D10" s="66">
        <v>17025953921</v>
      </c>
      <c r="E10" s="77">
        <v>19406082475</v>
      </c>
      <c r="F10" s="103">
        <f aca="true" t="shared" si="0" ref="F10:F23">IF($E10=0,0,($N10/$E10))</f>
        <v>0.8773514151005894</v>
      </c>
      <c r="G10" s="66">
        <v>4904395010</v>
      </c>
      <c r="H10" s="77">
        <v>18218843639</v>
      </c>
      <c r="I10" s="68">
        <f aca="true" t="shared" si="1" ref="I10:I23">IF($AF10=0,0,($M10/$AF10))</f>
        <v>0.2691935397865456</v>
      </c>
      <c r="J10" s="66">
        <v>4904395010</v>
      </c>
      <c r="K10" s="77">
        <v>12478428739</v>
      </c>
      <c r="L10" s="68">
        <f aca="true" t="shared" si="2" ref="L10:L23">IF($K10=0,0,($M10/$K10))</f>
        <v>0.393029852762779</v>
      </c>
      <c r="M10" s="66">
        <v>4904395010</v>
      </c>
      <c r="N10" s="77">
        <v>17025953921</v>
      </c>
      <c r="O10" s="68">
        <f aca="true" t="shared" si="3" ref="O10:O23">IF($N10=0,0,($M10/$N10))</f>
        <v>0.288054051641175</v>
      </c>
      <c r="P10" s="66">
        <v>2010836550</v>
      </c>
      <c r="Q10" s="77">
        <v>3185417550</v>
      </c>
      <c r="R10" s="68">
        <f aca="true" t="shared" si="4" ref="R10:R23">IF($T10=0,0,($P10/$T10))</f>
        <v>0.631263097674589</v>
      </c>
      <c r="S10" s="66">
        <v>1500000000</v>
      </c>
      <c r="T10" s="77">
        <v>3185417550</v>
      </c>
      <c r="U10" s="68">
        <f aca="true" t="shared" si="5" ref="U10:U23">IF($T10=0,0,($V10/$T10))</f>
        <v>0.4708958798823721</v>
      </c>
      <c r="V10" s="66">
        <v>1500000000</v>
      </c>
      <c r="W10" s="77">
        <v>20697384177</v>
      </c>
      <c r="X10" s="68">
        <f aca="true" t="shared" si="6" ref="X10:X23">IF($W10=0,0,($V10/$W10))</f>
        <v>0.07247292639361051</v>
      </c>
      <c r="Y10" s="66">
        <v>2768966873</v>
      </c>
      <c r="Z10" s="77">
        <v>3185417550</v>
      </c>
      <c r="AA10" s="68">
        <f aca="true" t="shared" si="7" ref="AA10:AA23">IF($Z10=0,0,($Y10/$Z10))</f>
        <v>0.869263394684317</v>
      </c>
      <c r="AB10" s="66">
        <v>3072255305</v>
      </c>
      <c r="AC10" s="77">
        <v>10690754542</v>
      </c>
      <c r="AD10" s="68">
        <f aca="true" t="shared" si="8" ref="AD10:AD23">IF($AC10=0,0,($AB10/$AC10))</f>
        <v>0.2873749736681589</v>
      </c>
      <c r="AE10" s="66">
        <v>3647561530</v>
      </c>
      <c r="AF10" s="77">
        <v>18218843639</v>
      </c>
      <c r="AG10" s="68">
        <f aca="true" t="shared" si="9" ref="AG10:AG23">IF($AF10=0,0,($AE10/$AF10))</f>
        <v>0.20020818018284547</v>
      </c>
    </row>
    <row r="11" spans="1:33" s="34" customFormat="1" ht="12.75">
      <c r="A11" s="39"/>
      <c r="B11" s="40" t="s">
        <v>610</v>
      </c>
      <c r="C11" s="56"/>
      <c r="D11" s="69">
        <f>SUM(D8:D10)</f>
        <v>62493375587</v>
      </c>
      <c r="E11" s="78">
        <f>SUM(E8:E10)</f>
        <v>72630656625</v>
      </c>
      <c r="F11" s="104">
        <f t="shared" si="0"/>
        <v>0.8604269669440016</v>
      </c>
      <c r="G11" s="69">
        <f>SUM(G8:G10)</f>
        <v>16907288440</v>
      </c>
      <c r="H11" s="78">
        <f>SUM(H8:H10)</f>
        <v>67341147633</v>
      </c>
      <c r="I11" s="71">
        <f t="shared" si="1"/>
        <v>0.2510692055939171</v>
      </c>
      <c r="J11" s="69">
        <f>SUM(J8:J10)</f>
        <v>16907288440</v>
      </c>
      <c r="K11" s="78">
        <f>SUM(K8:K10)</f>
        <v>42927899758</v>
      </c>
      <c r="L11" s="71">
        <f t="shared" si="2"/>
        <v>0.3938531476105857</v>
      </c>
      <c r="M11" s="69">
        <f>SUM(M8:M10)</f>
        <v>16907288440</v>
      </c>
      <c r="N11" s="78">
        <f>SUM(N8:N10)</f>
        <v>62493375587</v>
      </c>
      <c r="O11" s="71">
        <f t="shared" si="3"/>
        <v>0.2705452902998104</v>
      </c>
      <c r="P11" s="69">
        <f>SUM(P8:P10)</f>
        <v>4552608800</v>
      </c>
      <c r="Q11" s="78">
        <f>SUM(Q8:Q10)</f>
        <v>9282402035</v>
      </c>
      <c r="R11" s="71">
        <f t="shared" si="4"/>
        <v>0.49045589523423394</v>
      </c>
      <c r="S11" s="69">
        <f>SUM(S8:S10)</f>
        <v>3367934512</v>
      </c>
      <c r="T11" s="78">
        <f>SUM(T8:T10)</f>
        <v>9282402035</v>
      </c>
      <c r="U11" s="71">
        <f t="shared" si="5"/>
        <v>0.3628300626606074</v>
      </c>
      <c r="V11" s="69">
        <f>SUM(V8:V10)</f>
        <v>3367934512</v>
      </c>
      <c r="W11" s="78">
        <f>SUM(W8:W10)</f>
        <v>58783279709</v>
      </c>
      <c r="X11" s="71">
        <f t="shared" si="6"/>
        <v>0.05729408989550396</v>
      </c>
      <c r="Y11" s="69">
        <f>SUM(Y8:Y10)</f>
        <v>7683179420</v>
      </c>
      <c r="Z11" s="78">
        <f>SUM(Z8:Z10)</f>
        <v>9282402035</v>
      </c>
      <c r="AA11" s="71">
        <f t="shared" si="7"/>
        <v>0.827714571188577</v>
      </c>
      <c r="AB11" s="69">
        <f>SUM(AB8:AB10)</f>
        <v>6273094569</v>
      </c>
      <c r="AC11" s="78">
        <f>SUM(AC8:AC10)</f>
        <v>41026149209</v>
      </c>
      <c r="AD11" s="71">
        <f t="shared" si="8"/>
        <v>0.15290478609247238</v>
      </c>
      <c r="AE11" s="69">
        <f>SUM(AE8:AE10)</f>
        <v>10946617028</v>
      </c>
      <c r="AF11" s="78">
        <f>SUM(AF8:AF10)</f>
        <v>67341147633</v>
      </c>
      <c r="AG11" s="71">
        <f t="shared" si="9"/>
        <v>0.16255465510712053</v>
      </c>
    </row>
    <row r="12" spans="1:33" s="10" customFormat="1" ht="12.75">
      <c r="A12" s="17" t="s">
        <v>611</v>
      </c>
      <c r="B12" s="38" t="s">
        <v>67</v>
      </c>
      <c r="C12" s="51" t="s">
        <v>68</v>
      </c>
      <c r="D12" s="66">
        <v>3041827366</v>
      </c>
      <c r="E12" s="77">
        <v>3665902369</v>
      </c>
      <c r="F12" s="103">
        <f t="shared" si="0"/>
        <v>0.8297622412758805</v>
      </c>
      <c r="G12" s="66">
        <v>697707207</v>
      </c>
      <c r="H12" s="77">
        <v>3362656834</v>
      </c>
      <c r="I12" s="68">
        <f t="shared" si="1"/>
        <v>0.20748688951707642</v>
      </c>
      <c r="J12" s="66">
        <v>697707207</v>
      </c>
      <c r="K12" s="77">
        <v>1913165245</v>
      </c>
      <c r="L12" s="68">
        <f t="shared" si="2"/>
        <v>0.36468737283589947</v>
      </c>
      <c r="M12" s="66">
        <v>697707207</v>
      </c>
      <c r="N12" s="77">
        <v>3041827366</v>
      </c>
      <c r="O12" s="68">
        <f t="shared" si="3"/>
        <v>0.22937107305911456</v>
      </c>
      <c r="P12" s="66">
        <v>118867535</v>
      </c>
      <c r="Q12" s="77">
        <v>303245535</v>
      </c>
      <c r="R12" s="68">
        <f t="shared" si="4"/>
        <v>0.3919844524668764</v>
      </c>
      <c r="S12" s="66">
        <v>0</v>
      </c>
      <c r="T12" s="77">
        <v>303245535</v>
      </c>
      <c r="U12" s="68">
        <f t="shared" si="5"/>
        <v>0</v>
      </c>
      <c r="V12" s="66">
        <v>0</v>
      </c>
      <c r="W12" s="77">
        <v>1760164327</v>
      </c>
      <c r="X12" s="68">
        <f t="shared" si="6"/>
        <v>0</v>
      </c>
      <c r="Y12" s="66">
        <v>230178380</v>
      </c>
      <c r="Z12" s="77">
        <v>303245535</v>
      </c>
      <c r="AA12" s="68">
        <f t="shared" si="7"/>
        <v>0.7590495273079618</v>
      </c>
      <c r="AB12" s="66">
        <v>404732688</v>
      </c>
      <c r="AC12" s="77">
        <v>2356251385</v>
      </c>
      <c r="AD12" s="68">
        <f t="shared" si="8"/>
        <v>0.1717697400950281</v>
      </c>
      <c r="AE12" s="66">
        <v>565195520</v>
      </c>
      <c r="AF12" s="77">
        <v>3362656834</v>
      </c>
      <c r="AG12" s="68">
        <f t="shared" si="9"/>
        <v>0.16808004738553112</v>
      </c>
    </row>
    <row r="13" spans="1:33" s="10" customFormat="1" ht="12.75">
      <c r="A13" s="17" t="s">
        <v>611</v>
      </c>
      <c r="B13" s="38" t="s">
        <v>215</v>
      </c>
      <c r="C13" s="51" t="s">
        <v>216</v>
      </c>
      <c r="D13" s="66">
        <v>465425724</v>
      </c>
      <c r="E13" s="77">
        <v>529736357</v>
      </c>
      <c r="F13" s="103">
        <f t="shared" si="0"/>
        <v>0.8785987932483932</v>
      </c>
      <c r="G13" s="66">
        <v>142187730</v>
      </c>
      <c r="H13" s="77">
        <v>549765673</v>
      </c>
      <c r="I13" s="68">
        <f t="shared" si="1"/>
        <v>0.25863333595220667</v>
      </c>
      <c r="J13" s="66">
        <v>142187730</v>
      </c>
      <c r="K13" s="77">
        <v>384188861</v>
      </c>
      <c r="L13" s="68">
        <f t="shared" si="2"/>
        <v>0.37009852297617757</v>
      </c>
      <c r="M13" s="66">
        <v>142187730</v>
      </c>
      <c r="N13" s="77">
        <v>465425724</v>
      </c>
      <c r="O13" s="68">
        <f t="shared" si="3"/>
        <v>0.3055003680888081</v>
      </c>
      <c r="P13" s="66">
        <v>10879000</v>
      </c>
      <c r="Q13" s="77">
        <v>41524000</v>
      </c>
      <c r="R13" s="68">
        <f t="shared" si="4"/>
        <v>0.26199306425199886</v>
      </c>
      <c r="S13" s="66">
        <v>2450000</v>
      </c>
      <c r="T13" s="77">
        <v>41524000</v>
      </c>
      <c r="U13" s="68">
        <f t="shared" si="5"/>
        <v>0.059002022926500336</v>
      </c>
      <c r="V13" s="66">
        <v>2450000</v>
      </c>
      <c r="W13" s="77">
        <v>1076816000</v>
      </c>
      <c r="X13" s="68">
        <f t="shared" si="6"/>
        <v>0.0022752262224929793</v>
      </c>
      <c r="Y13" s="66">
        <v>24697000</v>
      </c>
      <c r="Z13" s="77">
        <v>41524000</v>
      </c>
      <c r="AA13" s="68">
        <f t="shared" si="7"/>
        <v>0.5947644735574608</v>
      </c>
      <c r="AB13" s="66">
        <v>67880000</v>
      </c>
      <c r="AC13" s="77">
        <v>266774098</v>
      </c>
      <c r="AD13" s="68">
        <f t="shared" si="8"/>
        <v>0.2544474913752684</v>
      </c>
      <c r="AE13" s="66">
        <v>50000000</v>
      </c>
      <c r="AF13" s="77">
        <v>549765673</v>
      </c>
      <c r="AG13" s="68">
        <f t="shared" si="9"/>
        <v>0.0909478391532823</v>
      </c>
    </row>
    <row r="14" spans="1:33" s="10" customFormat="1" ht="12.75">
      <c r="A14" s="17" t="s">
        <v>611</v>
      </c>
      <c r="B14" s="38" t="s">
        <v>217</v>
      </c>
      <c r="C14" s="51" t="s">
        <v>218</v>
      </c>
      <c r="D14" s="66">
        <v>364416294</v>
      </c>
      <c r="E14" s="77">
        <v>430718836</v>
      </c>
      <c r="F14" s="103">
        <f t="shared" si="0"/>
        <v>0.8460653761610741</v>
      </c>
      <c r="G14" s="66">
        <v>94481876</v>
      </c>
      <c r="H14" s="77">
        <v>390316444</v>
      </c>
      <c r="I14" s="68">
        <f t="shared" si="1"/>
        <v>0.2420648103670467</v>
      </c>
      <c r="J14" s="66">
        <v>94481876</v>
      </c>
      <c r="K14" s="77">
        <v>226484401</v>
      </c>
      <c r="L14" s="68">
        <f t="shared" si="2"/>
        <v>0.4171672555939073</v>
      </c>
      <c r="M14" s="66">
        <v>94481876</v>
      </c>
      <c r="N14" s="77">
        <v>364416294</v>
      </c>
      <c r="O14" s="68">
        <f t="shared" si="3"/>
        <v>0.25926907648097647</v>
      </c>
      <c r="P14" s="66">
        <v>0</v>
      </c>
      <c r="Q14" s="77">
        <v>0</v>
      </c>
      <c r="R14" s="68">
        <f t="shared" si="4"/>
        <v>0</v>
      </c>
      <c r="S14" s="66">
        <v>0</v>
      </c>
      <c r="T14" s="77">
        <v>0</v>
      </c>
      <c r="U14" s="68">
        <f t="shared" si="5"/>
        <v>0</v>
      </c>
      <c r="V14" s="66">
        <v>0</v>
      </c>
      <c r="W14" s="77">
        <v>60664200</v>
      </c>
      <c r="X14" s="68">
        <f t="shared" si="6"/>
        <v>0</v>
      </c>
      <c r="Y14" s="66">
        <v>0</v>
      </c>
      <c r="Z14" s="77">
        <v>0</v>
      </c>
      <c r="AA14" s="68">
        <f t="shared" si="7"/>
        <v>0</v>
      </c>
      <c r="AB14" s="66">
        <v>0</v>
      </c>
      <c r="AC14" s="77">
        <v>256431070</v>
      </c>
      <c r="AD14" s="68">
        <f t="shared" si="8"/>
        <v>0</v>
      </c>
      <c r="AE14" s="66">
        <v>0</v>
      </c>
      <c r="AF14" s="77">
        <v>390316444</v>
      </c>
      <c r="AG14" s="68">
        <f t="shared" si="9"/>
        <v>0</v>
      </c>
    </row>
    <row r="15" spans="1:33" s="10" customFormat="1" ht="12.75">
      <c r="A15" s="17" t="s">
        <v>612</v>
      </c>
      <c r="B15" s="38" t="s">
        <v>586</v>
      </c>
      <c r="C15" s="51" t="s">
        <v>587</v>
      </c>
      <c r="D15" s="66">
        <v>113081871</v>
      </c>
      <c r="E15" s="77">
        <v>368214871</v>
      </c>
      <c r="F15" s="103">
        <f t="shared" si="0"/>
        <v>0.3071083758591597</v>
      </c>
      <c r="G15" s="66">
        <v>237348728</v>
      </c>
      <c r="H15" s="77">
        <v>354050736</v>
      </c>
      <c r="I15" s="68">
        <f t="shared" si="1"/>
        <v>0.6703805524640966</v>
      </c>
      <c r="J15" s="66">
        <v>237348728</v>
      </c>
      <c r="K15" s="77">
        <v>354050736</v>
      </c>
      <c r="L15" s="68">
        <f t="shared" si="2"/>
        <v>0.6703805524640966</v>
      </c>
      <c r="M15" s="66">
        <v>237348728</v>
      </c>
      <c r="N15" s="77">
        <v>113081871</v>
      </c>
      <c r="O15" s="68">
        <f t="shared" si="3"/>
        <v>2.0989105141353734</v>
      </c>
      <c r="P15" s="66">
        <v>31070450</v>
      </c>
      <c r="Q15" s="77">
        <v>65200450</v>
      </c>
      <c r="R15" s="68">
        <f t="shared" si="4"/>
        <v>0.4765373551869657</v>
      </c>
      <c r="S15" s="66">
        <v>0</v>
      </c>
      <c r="T15" s="77">
        <v>65200450</v>
      </c>
      <c r="U15" s="68">
        <f t="shared" si="5"/>
        <v>0</v>
      </c>
      <c r="V15" s="66">
        <v>0</v>
      </c>
      <c r="W15" s="77">
        <v>258376823</v>
      </c>
      <c r="X15" s="68">
        <f t="shared" si="6"/>
        <v>0</v>
      </c>
      <c r="Y15" s="66">
        <v>0</v>
      </c>
      <c r="Z15" s="77">
        <v>65200450</v>
      </c>
      <c r="AA15" s="68">
        <f t="shared" si="7"/>
        <v>0</v>
      </c>
      <c r="AB15" s="66">
        <v>0</v>
      </c>
      <c r="AC15" s="77">
        <v>0</v>
      </c>
      <c r="AD15" s="68">
        <f t="shared" si="8"/>
        <v>0</v>
      </c>
      <c r="AE15" s="66">
        <v>40000000</v>
      </c>
      <c r="AF15" s="77">
        <v>354050736</v>
      </c>
      <c r="AG15" s="68">
        <f t="shared" si="9"/>
        <v>0.11297815802309193</v>
      </c>
    </row>
    <row r="16" spans="1:33" s="34" customFormat="1" ht="12.75">
      <c r="A16" s="39"/>
      <c r="B16" s="40" t="s">
        <v>627</v>
      </c>
      <c r="C16" s="56"/>
      <c r="D16" s="69">
        <f>SUM(D12:D15)</f>
        <v>3984751255</v>
      </c>
      <c r="E16" s="78">
        <f>SUM(E12:E15)</f>
        <v>4994572433</v>
      </c>
      <c r="F16" s="104">
        <f t="shared" si="0"/>
        <v>0.7978162912749173</v>
      </c>
      <c r="G16" s="69">
        <f>SUM(G12:G15)</f>
        <v>1171725541</v>
      </c>
      <c r="H16" s="78">
        <f>SUM(H12:H15)</f>
        <v>4656789687</v>
      </c>
      <c r="I16" s="71">
        <f t="shared" si="1"/>
        <v>0.25161658991622826</v>
      </c>
      <c r="J16" s="69">
        <f>SUM(J12:J15)</f>
        <v>1171725541</v>
      </c>
      <c r="K16" s="78">
        <f>SUM(K12:K15)</f>
        <v>2877889243</v>
      </c>
      <c r="L16" s="71">
        <f t="shared" si="2"/>
        <v>0.40714754532337644</v>
      </c>
      <c r="M16" s="69">
        <f>SUM(M12:M15)</f>
        <v>1171725541</v>
      </c>
      <c r="N16" s="78">
        <f>SUM(N12:N15)</f>
        <v>3984751255</v>
      </c>
      <c r="O16" s="71">
        <f t="shared" si="3"/>
        <v>0.2940523676427075</v>
      </c>
      <c r="P16" s="69">
        <f>SUM(P12:P15)</f>
        <v>160816985</v>
      </c>
      <c r="Q16" s="78">
        <f>SUM(Q12:Q15)</f>
        <v>409969985</v>
      </c>
      <c r="R16" s="71">
        <f t="shared" si="4"/>
        <v>0.3922652654681537</v>
      </c>
      <c r="S16" s="69">
        <f>SUM(S12:S15)</f>
        <v>2450000</v>
      </c>
      <c r="T16" s="78">
        <f>SUM(T12:T15)</f>
        <v>409969985</v>
      </c>
      <c r="U16" s="71">
        <f t="shared" si="5"/>
        <v>0.0059760472464831784</v>
      </c>
      <c r="V16" s="69">
        <f>SUM(V12:V15)</f>
        <v>2450000</v>
      </c>
      <c r="W16" s="78">
        <f>SUM(W12:W15)</f>
        <v>3156021350</v>
      </c>
      <c r="X16" s="71">
        <f t="shared" si="6"/>
        <v>0.0007762938612566737</v>
      </c>
      <c r="Y16" s="69">
        <f>SUM(Y12:Y15)</f>
        <v>254875380</v>
      </c>
      <c r="Z16" s="78">
        <f>SUM(Z12:Z15)</f>
        <v>409969985</v>
      </c>
      <c r="AA16" s="71">
        <f t="shared" si="7"/>
        <v>0.6216927807532057</v>
      </c>
      <c r="AB16" s="69">
        <f>SUM(AB12:AB15)</f>
        <v>472612688</v>
      </c>
      <c r="AC16" s="78">
        <f>SUM(AC12:AC15)</f>
        <v>2879456553</v>
      </c>
      <c r="AD16" s="71">
        <f t="shared" si="8"/>
        <v>0.164132599086311</v>
      </c>
      <c r="AE16" s="69">
        <f>SUM(AE12:AE15)</f>
        <v>655195520</v>
      </c>
      <c r="AF16" s="78">
        <f>SUM(AF12:AF15)</f>
        <v>4656789687</v>
      </c>
      <c r="AG16" s="71">
        <f t="shared" si="9"/>
        <v>0.14069682421541577</v>
      </c>
    </row>
    <row r="17" spans="1:33" s="10" customFormat="1" ht="12.75">
      <c r="A17" s="17" t="s">
        <v>611</v>
      </c>
      <c r="B17" s="38" t="s">
        <v>69</v>
      </c>
      <c r="C17" s="51" t="s">
        <v>70</v>
      </c>
      <c r="D17" s="66">
        <v>1402711916</v>
      </c>
      <c r="E17" s="77">
        <v>1603435698</v>
      </c>
      <c r="F17" s="103">
        <f t="shared" si="0"/>
        <v>0.8748164443074536</v>
      </c>
      <c r="G17" s="66">
        <v>418215161</v>
      </c>
      <c r="H17" s="77">
        <v>1374612047</v>
      </c>
      <c r="I17" s="68">
        <f t="shared" si="1"/>
        <v>0.30424232197930096</v>
      </c>
      <c r="J17" s="66">
        <v>418215161</v>
      </c>
      <c r="K17" s="77">
        <v>890159601</v>
      </c>
      <c r="L17" s="68">
        <f t="shared" si="2"/>
        <v>0.469820423809595</v>
      </c>
      <c r="M17" s="66">
        <v>418215161</v>
      </c>
      <c r="N17" s="77">
        <v>1402711916</v>
      </c>
      <c r="O17" s="68">
        <f t="shared" si="3"/>
        <v>0.2981475784369112</v>
      </c>
      <c r="P17" s="66">
        <v>110788592</v>
      </c>
      <c r="Q17" s="77">
        <v>226212770</v>
      </c>
      <c r="R17" s="68">
        <f t="shared" si="4"/>
        <v>0.4897539250326142</v>
      </c>
      <c r="S17" s="66">
        <v>0</v>
      </c>
      <c r="T17" s="77">
        <v>226212770</v>
      </c>
      <c r="U17" s="68">
        <f t="shared" si="5"/>
        <v>0</v>
      </c>
      <c r="V17" s="66">
        <v>0</v>
      </c>
      <c r="W17" s="77">
        <v>4767455289</v>
      </c>
      <c r="X17" s="68">
        <f t="shared" si="6"/>
        <v>0</v>
      </c>
      <c r="Y17" s="66">
        <v>162741659</v>
      </c>
      <c r="Z17" s="77">
        <v>226212769</v>
      </c>
      <c r="AA17" s="68">
        <f t="shared" si="7"/>
        <v>0.7194185355646303</v>
      </c>
      <c r="AB17" s="66">
        <v>232728242</v>
      </c>
      <c r="AC17" s="77">
        <v>963514878</v>
      </c>
      <c r="AD17" s="68">
        <f t="shared" si="8"/>
        <v>0.2415408908714329</v>
      </c>
      <c r="AE17" s="66">
        <v>344358411</v>
      </c>
      <c r="AF17" s="77">
        <v>1374612047</v>
      </c>
      <c r="AG17" s="68">
        <f t="shared" si="9"/>
        <v>0.2505131624239286</v>
      </c>
    </row>
    <row r="18" spans="1:33" s="10" customFormat="1" ht="12.75">
      <c r="A18" s="17" t="s">
        <v>611</v>
      </c>
      <c r="B18" s="38" t="s">
        <v>219</v>
      </c>
      <c r="C18" s="51" t="s">
        <v>220</v>
      </c>
      <c r="D18" s="66">
        <v>660548208</v>
      </c>
      <c r="E18" s="77">
        <v>758731377</v>
      </c>
      <c r="F18" s="103">
        <f t="shared" si="0"/>
        <v>0.8705956126551492</v>
      </c>
      <c r="G18" s="66">
        <v>190976605</v>
      </c>
      <c r="H18" s="77">
        <v>704449575</v>
      </c>
      <c r="I18" s="68">
        <f t="shared" si="1"/>
        <v>0.27110046166185847</v>
      </c>
      <c r="J18" s="66">
        <v>190976605</v>
      </c>
      <c r="K18" s="77">
        <v>447637504</v>
      </c>
      <c r="L18" s="68">
        <f t="shared" si="2"/>
        <v>0.4266322711870005</v>
      </c>
      <c r="M18" s="66">
        <v>190976605</v>
      </c>
      <c r="N18" s="77">
        <v>660548208</v>
      </c>
      <c r="O18" s="68">
        <f t="shared" si="3"/>
        <v>0.28911834546979803</v>
      </c>
      <c r="P18" s="66">
        <v>52410000</v>
      </c>
      <c r="Q18" s="77">
        <v>112295824</v>
      </c>
      <c r="R18" s="68">
        <f t="shared" si="4"/>
        <v>0.4667137043315164</v>
      </c>
      <c r="S18" s="66">
        <v>0</v>
      </c>
      <c r="T18" s="77">
        <v>112295824</v>
      </c>
      <c r="U18" s="68">
        <f t="shared" si="5"/>
        <v>0</v>
      </c>
      <c r="V18" s="66">
        <v>0</v>
      </c>
      <c r="W18" s="77">
        <v>0</v>
      </c>
      <c r="X18" s="68">
        <f t="shared" si="6"/>
        <v>0</v>
      </c>
      <c r="Y18" s="66">
        <v>51662666</v>
      </c>
      <c r="Z18" s="77">
        <v>112295824</v>
      </c>
      <c r="AA18" s="68">
        <f t="shared" si="7"/>
        <v>0.46005865721239997</v>
      </c>
      <c r="AB18" s="66">
        <v>0</v>
      </c>
      <c r="AC18" s="77">
        <v>413568226</v>
      </c>
      <c r="AD18" s="68">
        <f t="shared" si="8"/>
        <v>0</v>
      </c>
      <c r="AE18" s="66">
        <v>0</v>
      </c>
      <c r="AF18" s="77">
        <v>704449575</v>
      </c>
      <c r="AG18" s="68">
        <f t="shared" si="9"/>
        <v>0</v>
      </c>
    </row>
    <row r="19" spans="1:33" s="10" customFormat="1" ht="12.75">
      <c r="A19" s="17" t="s">
        <v>611</v>
      </c>
      <c r="B19" s="38" t="s">
        <v>221</v>
      </c>
      <c r="C19" s="51" t="s">
        <v>222</v>
      </c>
      <c r="D19" s="66">
        <v>262629000</v>
      </c>
      <c r="E19" s="77">
        <v>355037579</v>
      </c>
      <c r="F19" s="103">
        <f t="shared" si="0"/>
        <v>0.7397216957701258</v>
      </c>
      <c r="G19" s="66">
        <v>106467114</v>
      </c>
      <c r="H19" s="77">
        <v>355442184</v>
      </c>
      <c r="I19" s="68">
        <f t="shared" si="1"/>
        <v>0.2995342668724993</v>
      </c>
      <c r="J19" s="66">
        <v>106467114</v>
      </c>
      <c r="K19" s="77">
        <v>206323212</v>
      </c>
      <c r="L19" s="68">
        <f t="shared" si="2"/>
        <v>0.5160210185172961</v>
      </c>
      <c r="M19" s="66">
        <v>106467114</v>
      </c>
      <c r="N19" s="77">
        <v>262629000</v>
      </c>
      <c r="O19" s="68">
        <f t="shared" si="3"/>
        <v>0.40538978559108096</v>
      </c>
      <c r="P19" s="66">
        <v>38818300</v>
      </c>
      <c r="Q19" s="77">
        <v>93577792</v>
      </c>
      <c r="R19" s="68">
        <f t="shared" si="4"/>
        <v>0.41482385051359194</v>
      </c>
      <c r="S19" s="66">
        <v>38818300</v>
      </c>
      <c r="T19" s="77">
        <v>93577792</v>
      </c>
      <c r="U19" s="68">
        <f t="shared" si="5"/>
        <v>0.41482385051359194</v>
      </c>
      <c r="V19" s="66">
        <v>38818300</v>
      </c>
      <c r="W19" s="77">
        <v>327617268</v>
      </c>
      <c r="X19" s="68">
        <f t="shared" si="6"/>
        <v>0.1184867337334612</v>
      </c>
      <c r="Y19" s="66">
        <v>74628192</v>
      </c>
      <c r="Z19" s="77">
        <v>93577792</v>
      </c>
      <c r="AA19" s="68">
        <f t="shared" si="7"/>
        <v>0.7974989621469162</v>
      </c>
      <c r="AB19" s="66">
        <v>51225290</v>
      </c>
      <c r="AC19" s="77">
        <v>212562784</v>
      </c>
      <c r="AD19" s="68">
        <f t="shared" si="8"/>
        <v>0.24098898704676355</v>
      </c>
      <c r="AE19" s="66">
        <v>-8435398</v>
      </c>
      <c r="AF19" s="77">
        <v>355442184</v>
      </c>
      <c r="AG19" s="68">
        <f t="shared" si="9"/>
        <v>-0.02373212404074132</v>
      </c>
    </row>
    <row r="20" spans="1:33" s="10" customFormat="1" ht="12.75">
      <c r="A20" s="17" t="s">
        <v>611</v>
      </c>
      <c r="B20" s="38" t="s">
        <v>223</v>
      </c>
      <c r="C20" s="51" t="s">
        <v>224</v>
      </c>
      <c r="D20" s="66">
        <v>891885569</v>
      </c>
      <c r="E20" s="77">
        <v>1259968878</v>
      </c>
      <c r="F20" s="103">
        <f t="shared" si="0"/>
        <v>0.7078631739029351</v>
      </c>
      <c r="G20" s="66">
        <v>230634704</v>
      </c>
      <c r="H20" s="77">
        <v>1336288878</v>
      </c>
      <c r="I20" s="68">
        <f t="shared" si="1"/>
        <v>0.17259344726806894</v>
      </c>
      <c r="J20" s="66">
        <v>230634704</v>
      </c>
      <c r="K20" s="77">
        <v>1064362464</v>
      </c>
      <c r="L20" s="68">
        <f t="shared" si="2"/>
        <v>0.2166881225153765</v>
      </c>
      <c r="M20" s="66">
        <v>230634704</v>
      </c>
      <c r="N20" s="77">
        <v>891885569</v>
      </c>
      <c r="O20" s="68">
        <f t="shared" si="3"/>
        <v>0.2585922589358546</v>
      </c>
      <c r="P20" s="66">
        <v>0</v>
      </c>
      <c r="Q20" s="77">
        <v>0</v>
      </c>
      <c r="R20" s="68">
        <f t="shared" si="4"/>
        <v>0</v>
      </c>
      <c r="S20" s="66">
        <v>0</v>
      </c>
      <c r="T20" s="77">
        <v>0</v>
      </c>
      <c r="U20" s="68">
        <f t="shared" si="5"/>
        <v>0</v>
      </c>
      <c r="V20" s="66">
        <v>0</v>
      </c>
      <c r="W20" s="77">
        <v>2485376330</v>
      </c>
      <c r="X20" s="68">
        <f t="shared" si="6"/>
        <v>0</v>
      </c>
      <c r="Y20" s="66">
        <v>0</v>
      </c>
      <c r="Z20" s="77">
        <v>0</v>
      </c>
      <c r="AA20" s="68">
        <f t="shared" si="7"/>
        <v>0</v>
      </c>
      <c r="AB20" s="66">
        <v>50582855</v>
      </c>
      <c r="AC20" s="77">
        <v>462811485</v>
      </c>
      <c r="AD20" s="68">
        <f t="shared" si="8"/>
        <v>0.10929472720410126</v>
      </c>
      <c r="AE20" s="66">
        <v>38100257</v>
      </c>
      <c r="AF20" s="77">
        <v>1336288878</v>
      </c>
      <c r="AG20" s="68">
        <f t="shared" si="9"/>
        <v>0.028511991401907036</v>
      </c>
    </row>
    <row r="21" spans="1:33" s="10" customFormat="1" ht="12.75">
      <c r="A21" s="17" t="s">
        <v>612</v>
      </c>
      <c r="B21" s="38" t="s">
        <v>596</v>
      </c>
      <c r="C21" s="51" t="s">
        <v>597</v>
      </c>
      <c r="D21" s="66">
        <v>51475300</v>
      </c>
      <c r="E21" s="77">
        <v>257646700</v>
      </c>
      <c r="F21" s="103">
        <f t="shared" si="0"/>
        <v>0.1997902554156525</v>
      </c>
      <c r="G21" s="66">
        <v>146147300</v>
      </c>
      <c r="H21" s="77">
        <v>252132300</v>
      </c>
      <c r="I21" s="68">
        <f t="shared" si="1"/>
        <v>0.5796452893976693</v>
      </c>
      <c r="J21" s="66">
        <v>146147300</v>
      </c>
      <c r="K21" s="77">
        <v>252132300</v>
      </c>
      <c r="L21" s="68">
        <f t="shared" si="2"/>
        <v>0.5796452893976693</v>
      </c>
      <c r="M21" s="66">
        <v>146147300</v>
      </c>
      <c r="N21" s="77">
        <v>51475300</v>
      </c>
      <c r="O21" s="68">
        <f t="shared" si="3"/>
        <v>2.8391733511023736</v>
      </c>
      <c r="P21" s="66">
        <v>1000000</v>
      </c>
      <c r="Q21" s="77">
        <v>1000000</v>
      </c>
      <c r="R21" s="68">
        <f t="shared" si="4"/>
        <v>1</v>
      </c>
      <c r="S21" s="66">
        <v>0</v>
      </c>
      <c r="T21" s="77">
        <v>1000000</v>
      </c>
      <c r="U21" s="68">
        <f t="shared" si="5"/>
        <v>0</v>
      </c>
      <c r="V21" s="66">
        <v>0</v>
      </c>
      <c r="W21" s="77">
        <v>78229445</v>
      </c>
      <c r="X21" s="68">
        <f t="shared" si="6"/>
        <v>0</v>
      </c>
      <c r="Y21" s="66">
        <v>0</v>
      </c>
      <c r="Z21" s="77">
        <v>1000000</v>
      </c>
      <c r="AA21" s="68">
        <f t="shared" si="7"/>
        <v>0</v>
      </c>
      <c r="AB21" s="66">
        <v>0</v>
      </c>
      <c r="AC21" s="77">
        <v>4652800</v>
      </c>
      <c r="AD21" s="68">
        <f t="shared" si="8"/>
        <v>0</v>
      </c>
      <c r="AE21" s="66">
        <v>7500000</v>
      </c>
      <c r="AF21" s="77">
        <v>252132300</v>
      </c>
      <c r="AG21" s="68">
        <f t="shared" si="9"/>
        <v>0.02974628796072538</v>
      </c>
    </row>
    <row r="22" spans="1:33" s="34" customFormat="1" ht="12.75">
      <c r="A22" s="39"/>
      <c r="B22" s="40" t="s">
        <v>628</v>
      </c>
      <c r="C22" s="56"/>
      <c r="D22" s="69">
        <f>SUM(D17:D21)</f>
        <v>3269249993</v>
      </c>
      <c r="E22" s="78">
        <f>SUM(E17:E21)</f>
        <v>4234820232</v>
      </c>
      <c r="F22" s="104">
        <f t="shared" si="0"/>
        <v>0.7719926263448531</v>
      </c>
      <c r="G22" s="69">
        <f>SUM(G17:G21)</f>
        <v>1092440884</v>
      </c>
      <c r="H22" s="78">
        <f>SUM(H17:H21)</f>
        <v>4022924984</v>
      </c>
      <c r="I22" s="71">
        <f t="shared" si="1"/>
        <v>0.27155387891766863</v>
      </c>
      <c r="J22" s="69">
        <f>SUM(J17:J21)</f>
        <v>1092440884</v>
      </c>
      <c r="K22" s="78">
        <f>SUM(K17:K21)</f>
        <v>2860615081</v>
      </c>
      <c r="L22" s="71">
        <f t="shared" si="2"/>
        <v>0.3818902064999636</v>
      </c>
      <c r="M22" s="69">
        <f>SUM(M17:M21)</f>
        <v>1092440884</v>
      </c>
      <c r="N22" s="78">
        <f>SUM(N17:N21)</f>
        <v>3269249993</v>
      </c>
      <c r="O22" s="71">
        <f t="shared" si="3"/>
        <v>0.33415642313652827</v>
      </c>
      <c r="P22" s="69">
        <f>SUM(P17:P21)</f>
        <v>203016892</v>
      </c>
      <c r="Q22" s="78">
        <f>SUM(Q17:Q21)</f>
        <v>433086386</v>
      </c>
      <c r="R22" s="71">
        <f t="shared" si="4"/>
        <v>0.4687676605932379</v>
      </c>
      <c r="S22" s="69">
        <f>SUM(S17:S21)</f>
        <v>38818300</v>
      </c>
      <c r="T22" s="78">
        <f>SUM(T17:T21)</f>
        <v>433086386</v>
      </c>
      <c r="U22" s="71">
        <f t="shared" si="5"/>
        <v>0.08963177152375323</v>
      </c>
      <c r="V22" s="69">
        <f>SUM(V17:V21)</f>
        <v>38818300</v>
      </c>
      <c r="W22" s="78">
        <f>SUM(W17:W21)</f>
        <v>7658678332</v>
      </c>
      <c r="X22" s="71">
        <f t="shared" si="6"/>
        <v>0.005068537718552141</v>
      </c>
      <c r="Y22" s="69">
        <f>SUM(Y17:Y21)</f>
        <v>289032517</v>
      </c>
      <c r="Z22" s="78">
        <f>SUM(Z17:Z21)</f>
        <v>433086385</v>
      </c>
      <c r="AA22" s="71">
        <f t="shared" si="7"/>
        <v>0.6673784422939086</v>
      </c>
      <c r="AB22" s="69">
        <f>SUM(AB17:AB21)</f>
        <v>334536387</v>
      </c>
      <c r="AC22" s="78">
        <f>SUM(AC17:AC21)</f>
        <v>2057110173</v>
      </c>
      <c r="AD22" s="71">
        <f t="shared" si="8"/>
        <v>0.16262443858907502</v>
      </c>
      <c r="AE22" s="69">
        <f>SUM(AE17:AE21)</f>
        <v>381523270</v>
      </c>
      <c r="AF22" s="78">
        <f>SUM(AF17:AF21)</f>
        <v>4022924984</v>
      </c>
      <c r="AG22" s="71">
        <f t="shared" si="9"/>
        <v>0.09483728170855696</v>
      </c>
    </row>
    <row r="23" spans="1:33" s="34" customFormat="1" ht="12.75">
      <c r="A23" s="39"/>
      <c r="B23" s="40" t="s">
        <v>629</v>
      </c>
      <c r="C23" s="56"/>
      <c r="D23" s="69">
        <f>SUM(D8:D10,D12:D15,D17:D21)</f>
        <v>69747376835</v>
      </c>
      <c r="E23" s="78">
        <f>SUM(E8:E10,E12:E15,E17:E21)</f>
        <v>81860049290</v>
      </c>
      <c r="F23" s="104">
        <f t="shared" si="0"/>
        <v>0.8520319428090097</v>
      </c>
      <c r="G23" s="69">
        <f>SUM(G8:G10,G12:G15,G17:G21)</f>
        <v>19171454865</v>
      </c>
      <c r="H23" s="78">
        <f>SUM(H8:H10,H12:H15,H17:H21)</f>
        <v>76020862304</v>
      </c>
      <c r="I23" s="71">
        <f t="shared" si="1"/>
        <v>0.2521867587917541</v>
      </c>
      <c r="J23" s="69">
        <f>SUM(J8:J10,J12:J15,J17:J21)</f>
        <v>19171454865</v>
      </c>
      <c r="K23" s="78">
        <f>SUM(K8:K10,K12:K15,K17:K21)</f>
        <v>48666404082</v>
      </c>
      <c r="L23" s="71">
        <f t="shared" si="2"/>
        <v>0.39393612958740976</v>
      </c>
      <c r="M23" s="69">
        <f>SUM(M8:M10,M12:M15,M17:M21)</f>
        <v>19171454865</v>
      </c>
      <c r="N23" s="78">
        <f>SUM(N8:N10,N12:N15,N17:N21)</f>
        <v>69747376835</v>
      </c>
      <c r="O23" s="71">
        <f t="shared" si="3"/>
        <v>0.27486990529197297</v>
      </c>
      <c r="P23" s="69">
        <f>SUM(P8:P10,P12:P15,P17:P21)</f>
        <v>4916442677</v>
      </c>
      <c r="Q23" s="78">
        <f>SUM(Q8:Q10,Q12:Q15,Q17:Q21)</f>
        <v>10125458406</v>
      </c>
      <c r="R23" s="71">
        <f t="shared" si="4"/>
        <v>0.48555260215050455</v>
      </c>
      <c r="S23" s="69">
        <f>SUM(S8:S10,S12:S15,S17:S21)</f>
        <v>3409202812</v>
      </c>
      <c r="T23" s="78">
        <f>SUM(T8:T10,T12:T15,T17:T21)</f>
        <v>10125458406</v>
      </c>
      <c r="U23" s="71">
        <f t="shared" si="5"/>
        <v>0.3366961450337718</v>
      </c>
      <c r="V23" s="69">
        <f>SUM(V8:V10,V12:V15,V17:V21)</f>
        <v>3409202812</v>
      </c>
      <c r="W23" s="78">
        <f>SUM(W8:W10,W12:W15,W17:W21)</f>
        <v>69597979391</v>
      </c>
      <c r="X23" s="71">
        <f t="shared" si="6"/>
        <v>0.04898422112008697</v>
      </c>
      <c r="Y23" s="69">
        <f>SUM(Y8:Y10,Y12:Y15,Y17:Y21)</f>
        <v>8227087317</v>
      </c>
      <c r="Z23" s="78">
        <f>SUM(Z8:Z10,Z12:Z15,Z17:Z21)</f>
        <v>10125458405</v>
      </c>
      <c r="AA23" s="71">
        <f t="shared" si="7"/>
        <v>0.8125150475100885</v>
      </c>
      <c r="AB23" s="69">
        <f>SUM(AB8:AB10,AB12:AB15,AB17:AB21)</f>
        <v>7080243644</v>
      </c>
      <c r="AC23" s="78">
        <f>SUM(AC8:AC10,AC12:AC15,AC17:AC21)</f>
        <v>45962715935</v>
      </c>
      <c r="AD23" s="71">
        <f t="shared" si="8"/>
        <v>0.15404319566347663</v>
      </c>
      <c r="AE23" s="69">
        <f>SUM(AE8:AE10,AE12:AE15,AE17:AE21)</f>
        <v>11983335818</v>
      </c>
      <c r="AF23" s="78">
        <f>SUM(AF8:AF10,AF12:AF15,AF17:AF21)</f>
        <v>76020862304</v>
      </c>
      <c r="AG23" s="71">
        <f t="shared" si="9"/>
        <v>0.15763220061987473</v>
      </c>
    </row>
    <row r="24" spans="1:33" s="10" customFormat="1" ht="12.75">
      <c r="A24" s="41"/>
      <c r="B24" s="42"/>
      <c r="C24" s="43"/>
      <c r="D24" s="97"/>
      <c r="E24" s="98"/>
      <c r="F24" s="100"/>
      <c r="G24" s="97"/>
      <c r="H24" s="98"/>
      <c r="I24" s="100"/>
      <c r="J24" s="97"/>
      <c r="K24" s="98"/>
      <c r="L24" s="100"/>
      <c r="M24" s="97"/>
      <c r="N24" s="98"/>
      <c r="O24" s="100"/>
      <c r="P24" s="97"/>
      <c r="Q24" s="98"/>
      <c r="R24" s="100"/>
      <c r="S24" s="97"/>
      <c r="T24" s="98"/>
      <c r="U24" s="100"/>
      <c r="V24" s="97"/>
      <c r="W24" s="98"/>
      <c r="X24" s="100"/>
      <c r="Y24" s="97"/>
      <c r="Z24" s="98"/>
      <c r="AA24" s="100"/>
      <c r="AB24" s="97"/>
      <c r="AC24" s="98"/>
      <c r="AD24" s="100"/>
      <c r="AE24" s="97"/>
      <c r="AF24" s="98"/>
      <c r="AG24" s="100"/>
    </row>
    <row r="25" spans="1:33" s="10" customFormat="1" ht="12.75">
      <c r="A25" s="26"/>
      <c r="B25" s="123" t="s">
        <v>46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</row>
    <row r="26" spans="1:33" ht="12.75">
      <c r="A26" s="2"/>
      <c r="B26" s="2"/>
      <c r="C26" s="5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2.75">
      <c r="A27" s="2"/>
      <c r="B27" s="2"/>
      <c r="C27" s="5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2.75">
      <c r="A28" s="2"/>
      <c r="B28" s="2"/>
      <c r="C28" s="5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2.75">
      <c r="A29" s="2"/>
      <c r="B29" s="2"/>
      <c r="C29" s="5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2.75">
      <c r="A30" s="2"/>
      <c r="B30" s="2"/>
      <c r="C30" s="5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2.75">
      <c r="A31" s="2"/>
      <c r="B31" s="2"/>
      <c r="C31" s="5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2.75">
      <c r="A32" s="2"/>
      <c r="B32" s="2"/>
      <c r="C32" s="5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2.75">
      <c r="A33" s="2"/>
      <c r="B33" s="2"/>
      <c r="C33" s="5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.75">
      <c r="A34" s="2"/>
      <c r="B34" s="2"/>
      <c r="C34" s="5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2.75">
      <c r="A35" s="2"/>
      <c r="B35" s="2"/>
      <c r="C35" s="5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.75">
      <c r="A36" s="2"/>
      <c r="B36" s="2"/>
      <c r="C36" s="5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2.75">
      <c r="A37" s="2"/>
      <c r="B37" s="2"/>
      <c r="C37" s="5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.75">
      <c r="A38" s="2"/>
      <c r="B38" s="2"/>
      <c r="C38" s="5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.75">
      <c r="A39" s="2"/>
      <c r="B39" s="2"/>
      <c r="C39" s="5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.75">
      <c r="A40" s="2"/>
      <c r="B40" s="2"/>
      <c r="C40" s="5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.75">
      <c r="A41" s="2"/>
      <c r="B41" s="2"/>
      <c r="C41" s="5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.75">
      <c r="A42" s="2"/>
      <c r="B42" s="2"/>
      <c r="C42" s="5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.75">
      <c r="A43" s="2"/>
      <c r="B43" s="2"/>
      <c r="C43" s="5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.75">
      <c r="A44" s="2"/>
      <c r="B44" s="2"/>
      <c r="C44" s="5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.75">
      <c r="A45" s="2"/>
      <c r="B45" s="2"/>
      <c r="C45" s="5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.75">
      <c r="A46" s="2"/>
      <c r="B46" s="2"/>
      <c r="C46" s="5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.75">
      <c r="A47" s="2"/>
      <c r="B47" s="2"/>
      <c r="C47" s="5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.75">
      <c r="A48" s="2"/>
      <c r="B48" s="2"/>
      <c r="C48" s="5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.75">
      <c r="A49" s="2"/>
      <c r="B49" s="2"/>
      <c r="C49" s="5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.75">
      <c r="A50" s="2"/>
      <c r="B50" s="2"/>
      <c r="C50" s="5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.75">
      <c r="A51" s="2"/>
      <c r="B51" s="2"/>
      <c r="C51" s="5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>
      <c r="A52" s="2"/>
      <c r="B52" s="2"/>
      <c r="C52" s="5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.75">
      <c r="A53" s="2"/>
      <c r="B53" s="2"/>
      <c r="C53" s="5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.75">
      <c r="A54" s="2"/>
      <c r="B54" s="2"/>
      <c r="C54" s="5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.75">
      <c r="A55" s="2"/>
      <c r="B55" s="2"/>
      <c r="C55" s="5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.75">
      <c r="A56" s="2"/>
      <c r="B56" s="2"/>
      <c r="C56" s="5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.75">
      <c r="A57" s="2"/>
      <c r="B57" s="2"/>
      <c r="C57" s="5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.75">
      <c r="A58" s="2"/>
      <c r="B58" s="2"/>
      <c r="C58" s="5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.75">
      <c r="A59" s="2"/>
      <c r="B59" s="2"/>
      <c r="C59" s="5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.75">
      <c r="A60" s="2"/>
      <c r="B60" s="2"/>
      <c r="C60" s="5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.75">
      <c r="A61" s="2"/>
      <c r="B61" s="2"/>
      <c r="C61" s="5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.75">
      <c r="A62" s="2"/>
      <c r="B62" s="2"/>
      <c r="C62" s="5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.75">
      <c r="A63" s="2"/>
      <c r="B63" s="2"/>
      <c r="C63" s="5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.75">
      <c r="A64" s="2"/>
      <c r="B64" s="2"/>
      <c r="C64" s="5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.75">
      <c r="A65" s="2"/>
      <c r="B65" s="2"/>
      <c r="C65" s="5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.75">
      <c r="A66" s="2"/>
      <c r="B66" s="2"/>
      <c r="C66" s="5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.75">
      <c r="A67" s="2"/>
      <c r="B67" s="2"/>
      <c r="C67" s="5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.75">
      <c r="A68" s="2"/>
      <c r="B68" s="2"/>
      <c r="C68" s="5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.75">
      <c r="A69" s="2"/>
      <c r="B69" s="2"/>
      <c r="C69" s="5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.75">
      <c r="A70" s="2"/>
      <c r="B70" s="2"/>
      <c r="C70" s="5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.75">
      <c r="A71" s="2"/>
      <c r="B71" s="2"/>
      <c r="C71" s="5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.75">
      <c r="A72" s="2"/>
      <c r="B72" s="2"/>
      <c r="C72" s="5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.75">
      <c r="A73" s="2"/>
      <c r="B73" s="2"/>
      <c r="C73" s="5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.75">
      <c r="A74" s="2"/>
      <c r="B74" s="2"/>
      <c r="C74" s="5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.75">
      <c r="A75" s="2"/>
      <c r="B75" s="2"/>
      <c r="C75" s="5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.75">
      <c r="A76" s="2"/>
      <c r="B76" s="2"/>
      <c r="C76" s="5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.75">
      <c r="A77" s="2"/>
      <c r="B77" s="2"/>
      <c r="C77" s="5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.75">
      <c r="A78" s="2"/>
      <c r="B78" s="2"/>
      <c r="C78" s="5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.75">
      <c r="A79" s="2"/>
      <c r="B79" s="2"/>
      <c r="C79" s="5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.75">
      <c r="A80" s="2"/>
      <c r="B80" s="2"/>
      <c r="C80" s="5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.75">
      <c r="A81" s="2"/>
      <c r="B81" s="2"/>
      <c r="C81" s="5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.75">
      <c r="A82" s="2"/>
      <c r="B82" s="2"/>
      <c r="C82" s="5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</sheetData>
  <sheetProtection password="F954" sheet="1" objects="1" scenarios="1"/>
  <mergeCells count="3">
    <mergeCell ref="B2:AG2"/>
    <mergeCell ref="B25:AG25"/>
    <mergeCell ref="B3:AG3"/>
  </mergeCells>
  <printOptions horizontalCentered="1"/>
  <pageMargins left="0.03937007874015748" right="0.03937007874015748" top="0.31496062992125984" bottom="0.15748031496062992" header="0.31496062992125984" footer="0.15748031496062992"/>
  <pageSetup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7.140625" style="55" customWidth="1"/>
    <col min="4" max="5" width="10.7109375" style="3" hidden="1" customWidth="1"/>
    <col min="6" max="6" width="8.7109375" style="3" customWidth="1"/>
    <col min="7" max="8" width="10.7109375" style="3" hidden="1" customWidth="1"/>
    <col min="9" max="9" width="8.7109375" style="3" customWidth="1"/>
    <col min="10" max="11" width="10.7109375" style="3" hidden="1" customWidth="1"/>
    <col min="12" max="12" width="8.7109375" style="3" customWidth="1"/>
    <col min="13" max="14" width="10.7109375" style="3" hidden="1" customWidth="1"/>
    <col min="15" max="15" width="8.7109375" style="3" customWidth="1"/>
    <col min="16" max="16" width="10.7109375" style="3" hidden="1" customWidth="1"/>
    <col min="17" max="17" width="11.7109375" style="3" hidden="1" customWidth="1"/>
    <col min="18" max="18" width="8.7109375" style="3" customWidth="1"/>
    <col min="19" max="20" width="10.7109375" style="3" hidden="1" customWidth="1"/>
    <col min="21" max="21" width="8.7109375" style="3" customWidth="1"/>
    <col min="22" max="23" width="10.7109375" style="3" hidden="1" customWidth="1"/>
    <col min="24" max="24" width="8.7109375" style="3" customWidth="1"/>
    <col min="25" max="26" width="10.7109375" style="3" hidden="1" customWidth="1"/>
    <col min="27" max="27" width="8.7109375" style="3" customWidth="1"/>
    <col min="28" max="29" width="10.7109375" style="3" hidden="1" customWidth="1"/>
    <col min="30" max="30" width="8.7109375" style="3" customWidth="1"/>
    <col min="31" max="32" width="10.7109375" style="3" hidden="1" customWidth="1"/>
    <col min="33" max="33" width="8.7109375" style="3" customWidth="1"/>
    <col min="34" max="16384" width="9.140625" style="3" customWidth="1"/>
  </cols>
  <sheetData>
    <row r="1" spans="1:33" ht="16.5">
      <c r="A1" s="1"/>
      <c r="B1" s="2"/>
      <c r="C1" s="5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.75" customHeight="1">
      <c r="A2" s="4"/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3" ht="16.5">
      <c r="A3" s="5"/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</row>
    <row r="4" spans="1:33" s="10" customFormat="1" ht="81.75" customHeight="1">
      <c r="A4" s="7"/>
      <c r="B4" s="8" t="s">
        <v>680</v>
      </c>
      <c r="C4" s="9" t="s">
        <v>1</v>
      </c>
      <c r="D4" s="28" t="s">
        <v>2</v>
      </c>
      <c r="E4" s="29" t="s">
        <v>3</v>
      </c>
      <c r="F4" s="30" t="s">
        <v>4</v>
      </c>
      <c r="G4" s="29" t="s">
        <v>5</v>
      </c>
      <c r="H4" s="29" t="s">
        <v>6</v>
      </c>
      <c r="I4" s="30" t="s">
        <v>7</v>
      </c>
      <c r="J4" s="29" t="s">
        <v>8</v>
      </c>
      <c r="K4" s="29" t="s">
        <v>9</v>
      </c>
      <c r="L4" s="30" t="s">
        <v>10</v>
      </c>
      <c r="M4" s="29" t="s">
        <v>8</v>
      </c>
      <c r="N4" s="29" t="s">
        <v>2</v>
      </c>
      <c r="O4" s="30" t="s">
        <v>11</v>
      </c>
      <c r="P4" s="29" t="s">
        <v>12</v>
      </c>
      <c r="Q4" s="29" t="s">
        <v>13</v>
      </c>
      <c r="R4" s="30" t="s">
        <v>14</v>
      </c>
      <c r="S4" s="29" t="s">
        <v>15</v>
      </c>
      <c r="T4" s="29" t="s">
        <v>13</v>
      </c>
      <c r="U4" s="30" t="s">
        <v>16</v>
      </c>
      <c r="V4" s="29" t="s">
        <v>15</v>
      </c>
      <c r="W4" s="29" t="s">
        <v>17</v>
      </c>
      <c r="X4" s="30" t="s">
        <v>18</v>
      </c>
      <c r="Y4" s="29" t="s">
        <v>679</v>
      </c>
      <c r="Z4" s="29" t="s">
        <v>20</v>
      </c>
      <c r="AA4" s="30" t="s">
        <v>678</v>
      </c>
      <c r="AB4" s="29" t="s">
        <v>22</v>
      </c>
      <c r="AC4" s="29" t="s">
        <v>23</v>
      </c>
      <c r="AD4" s="30" t="s">
        <v>24</v>
      </c>
      <c r="AE4" s="29" t="s">
        <v>25</v>
      </c>
      <c r="AF4" s="29" t="s">
        <v>6</v>
      </c>
      <c r="AG4" s="30" t="s">
        <v>26</v>
      </c>
    </row>
    <row r="5" spans="1:33" s="10" customFormat="1" ht="12.75">
      <c r="A5" s="11"/>
      <c r="B5" s="36"/>
      <c r="C5" s="54"/>
      <c r="D5" s="60"/>
      <c r="E5" s="61"/>
      <c r="F5" s="101"/>
      <c r="G5" s="60"/>
      <c r="H5" s="61"/>
      <c r="I5" s="62"/>
      <c r="J5" s="60"/>
      <c r="K5" s="61"/>
      <c r="L5" s="62"/>
      <c r="M5" s="60"/>
      <c r="N5" s="61"/>
      <c r="O5" s="62"/>
      <c r="P5" s="60"/>
      <c r="Q5" s="61"/>
      <c r="R5" s="62"/>
      <c r="S5" s="60"/>
      <c r="T5" s="61"/>
      <c r="U5" s="62"/>
      <c r="V5" s="60"/>
      <c r="W5" s="61"/>
      <c r="X5" s="62"/>
      <c r="Y5" s="60"/>
      <c r="Z5" s="61"/>
      <c r="AA5" s="62"/>
      <c r="AB5" s="60"/>
      <c r="AC5" s="61"/>
      <c r="AD5" s="62"/>
      <c r="AE5" s="60"/>
      <c r="AF5" s="61"/>
      <c r="AG5" s="62"/>
    </row>
    <row r="6" spans="1:33" s="10" customFormat="1" ht="12.75">
      <c r="A6" s="14"/>
      <c r="B6" s="37" t="s">
        <v>630</v>
      </c>
      <c r="C6" s="54"/>
      <c r="D6" s="63"/>
      <c r="E6" s="64"/>
      <c r="F6" s="102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</row>
    <row r="7" spans="1:33" s="10" customFormat="1" ht="12.75">
      <c r="A7" s="14"/>
      <c r="B7" s="13"/>
      <c r="C7" s="54"/>
      <c r="D7" s="63"/>
      <c r="E7" s="64"/>
      <c r="F7" s="102"/>
      <c r="G7" s="63"/>
      <c r="H7" s="64"/>
      <c r="I7" s="65"/>
      <c r="J7" s="63"/>
      <c r="K7" s="64"/>
      <c r="L7" s="65"/>
      <c r="M7" s="63"/>
      <c r="N7" s="64"/>
      <c r="O7" s="65"/>
      <c r="P7" s="63"/>
      <c r="Q7" s="64"/>
      <c r="R7" s="65"/>
      <c r="S7" s="63"/>
      <c r="T7" s="64"/>
      <c r="U7" s="65"/>
      <c r="V7" s="63"/>
      <c r="W7" s="64"/>
      <c r="X7" s="65"/>
      <c r="Y7" s="63"/>
      <c r="Z7" s="64"/>
      <c r="AA7" s="65"/>
      <c r="AB7" s="63"/>
      <c r="AC7" s="64"/>
      <c r="AD7" s="65"/>
      <c r="AE7" s="63"/>
      <c r="AF7" s="64"/>
      <c r="AG7" s="65"/>
    </row>
    <row r="8" spans="1:33" s="10" customFormat="1" ht="12.75">
      <c r="A8" s="17" t="s">
        <v>609</v>
      </c>
      <c r="B8" s="38" t="s">
        <v>54</v>
      </c>
      <c r="C8" s="51" t="s">
        <v>55</v>
      </c>
      <c r="D8" s="66">
        <v>23800685017</v>
      </c>
      <c r="E8" s="77">
        <v>25700434900</v>
      </c>
      <c r="F8" s="103">
        <f>IF($E8=0,0,($N8/$E8))</f>
        <v>0.9260810219596712</v>
      </c>
      <c r="G8" s="66">
        <v>5613338526</v>
      </c>
      <c r="H8" s="77">
        <v>23583184220</v>
      </c>
      <c r="I8" s="68">
        <f>IF($AF8=0,0,($M8/$AF8))</f>
        <v>0.23802292657492544</v>
      </c>
      <c r="J8" s="66">
        <v>5613338526</v>
      </c>
      <c r="K8" s="77">
        <v>16664056720</v>
      </c>
      <c r="L8" s="68">
        <f>IF($K8=0,0,($M8/$K8))</f>
        <v>0.33685306167152795</v>
      </c>
      <c r="M8" s="66">
        <v>5613338526</v>
      </c>
      <c r="N8" s="77">
        <v>23800685017</v>
      </c>
      <c r="O8" s="68">
        <f>IF($N8=0,0,($M8/$N8))</f>
        <v>0.23584777169188986</v>
      </c>
      <c r="P8" s="66">
        <v>2598098000</v>
      </c>
      <c r="Q8" s="77">
        <v>5097529000</v>
      </c>
      <c r="R8" s="68">
        <f>IF($T8=0,0,($P8/$T8))</f>
        <v>0.5096779243433436</v>
      </c>
      <c r="S8" s="66">
        <v>0</v>
      </c>
      <c r="T8" s="77">
        <v>5097529000</v>
      </c>
      <c r="U8" s="68">
        <f>IF($T8=0,0,($V8/$T8))</f>
        <v>0</v>
      </c>
      <c r="V8" s="66">
        <v>0</v>
      </c>
      <c r="W8" s="77">
        <v>34614015394</v>
      </c>
      <c r="X8" s="68">
        <f>IF($W8=0,0,($V8/$W8))</f>
        <v>0</v>
      </c>
      <c r="Y8" s="66">
        <v>4740906000</v>
      </c>
      <c r="Z8" s="77">
        <v>5097529000</v>
      </c>
      <c r="AA8" s="68">
        <f>IF($Z8=0,0,($Y8/$Z8))</f>
        <v>0.9300400252749911</v>
      </c>
      <c r="AB8" s="66">
        <v>2800541228</v>
      </c>
      <c r="AC8" s="77">
        <v>12248267252</v>
      </c>
      <c r="AD8" s="68">
        <f>IF($AC8=0,0,($AB8/$AC8))</f>
        <v>0.22864795243120647</v>
      </c>
      <c r="AE8" s="66">
        <v>4856562400</v>
      </c>
      <c r="AF8" s="77">
        <v>23583184220</v>
      </c>
      <c r="AG8" s="68">
        <f>IF($AF8=0,0,($AE8/$AF8))</f>
        <v>0.20593327663875577</v>
      </c>
    </row>
    <row r="9" spans="1:33" s="34" customFormat="1" ht="12.75" customHeight="1">
      <c r="A9" s="39"/>
      <c r="B9" s="40" t="s">
        <v>610</v>
      </c>
      <c r="C9" s="56"/>
      <c r="D9" s="69">
        <f>D8</f>
        <v>23800685017</v>
      </c>
      <c r="E9" s="78">
        <f>E8</f>
        <v>25700434900</v>
      </c>
      <c r="F9" s="104">
        <f>IF($E9=0,0,($N9/$E9))</f>
        <v>0.9260810219596712</v>
      </c>
      <c r="G9" s="69">
        <f>G8</f>
        <v>5613338526</v>
      </c>
      <c r="H9" s="78">
        <f>H8</f>
        <v>23583184220</v>
      </c>
      <c r="I9" s="71">
        <f>IF($AF9=0,0,($M9/$AF9))</f>
        <v>0.23802292657492544</v>
      </c>
      <c r="J9" s="69">
        <f>J8</f>
        <v>5613338526</v>
      </c>
      <c r="K9" s="78">
        <f>K8</f>
        <v>16664056720</v>
      </c>
      <c r="L9" s="71">
        <f>IF($K9=0,0,($M9/$K9))</f>
        <v>0.33685306167152795</v>
      </c>
      <c r="M9" s="69">
        <f>M8</f>
        <v>5613338526</v>
      </c>
      <c r="N9" s="78">
        <f>N8</f>
        <v>23800685017</v>
      </c>
      <c r="O9" s="71">
        <f>IF($N9=0,0,($M9/$N9))</f>
        <v>0.23584777169188986</v>
      </c>
      <c r="P9" s="69">
        <f>P8</f>
        <v>2598098000</v>
      </c>
      <c r="Q9" s="78">
        <f>Q8</f>
        <v>5097529000</v>
      </c>
      <c r="R9" s="71">
        <f>IF($T9=0,0,($P9/$T9))</f>
        <v>0.5096779243433436</v>
      </c>
      <c r="S9" s="69">
        <f>S8</f>
        <v>0</v>
      </c>
      <c r="T9" s="78">
        <f>T8</f>
        <v>5097529000</v>
      </c>
      <c r="U9" s="71">
        <f>IF($T9=0,0,($V9/$T9))</f>
        <v>0</v>
      </c>
      <c r="V9" s="69">
        <f>V8</f>
        <v>0</v>
      </c>
      <c r="W9" s="78">
        <f>W8</f>
        <v>34614015394</v>
      </c>
      <c r="X9" s="71">
        <f>IF($W9=0,0,($V9/$W9))</f>
        <v>0</v>
      </c>
      <c r="Y9" s="69">
        <f>Y8</f>
        <v>4740906000</v>
      </c>
      <c r="Z9" s="78">
        <f>Z8</f>
        <v>5097529000</v>
      </c>
      <c r="AA9" s="71">
        <f>IF($Z9=0,0,($Y9/$Z9))</f>
        <v>0.9300400252749911</v>
      </c>
      <c r="AB9" s="69">
        <f>AB8</f>
        <v>2800541228</v>
      </c>
      <c r="AC9" s="78">
        <f>AC8</f>
        <v>12248267252</v>
      </c>
      <c r="AD9" s="71">
        <f>IF($AC9=0,0,($AB9/$AC9))</f>
        <v>0.22864795243120647</v>
      </c>
      <c r="AE9" s="69">
        <f>AE8</f>
        <v>4856562400</v>
      </c>
      <c r="AF9" s="78">
        <f>AF8</f>
        <v>23583184220</v>
      </c>
      <c r="AG9" s="71">
        <f>IF($AF9=0,0,($AE9/$AF9))</f>
        <v>0.20593327663875577</v>
      </c>
    </row>
    <row r="10" spans="1:33" s="10" customFormat="1" ht="12.75" customHeight="1">
      <c r="A10" s="17" t="s">
        <v>611</v>
      </c>
      <c r="B10" s="38" t="s">
        <v>225</v>
      </c>
      <c r="C10" s="51" t="s">
        <v>226</v>
      </c>
      <c r="D10" s="66">
        <v>17197659</v>
      </c>
      <c r="E10" s="77">
        <v>51222659</v>
      </c>
      <c r="F10" s="103">
        <f aca="true" t="shared" si="0" ref="F10:F41">IF($E10=0,0,($N10/$E10))</f>
        <v>0.3357431913091431</v>
      </c>
      <c r="G10" s="66">
        <v>11689332</v>
      </c>
      <c r="H10" s="77">
        <v>48019881</v>
      </c>
      <c r="I10" s="68">
        <f aca="true" t="shared" si="1" ref="I10:I41">IF($AF10=0,0,($M10/$AF10))</f>
        <v>0.2434269256102488</v>
      </c>
      <c r="J10" s="66">
        <v>11689332</v>
      </c>
      <c r="K10" s="77">
        <v>47119881</v>
      </c>
      <c r="L10" s="68">
        <f aca="true" t="shared" si="2" ref="L10:L41">IF($K10=0,0,($M10/$K10))</f>
        <v>0.24807643296043128</v>
      </c>
      <c r="M10" s="66">
        <v>11689332</v>
      </c>
      <c r="N10" s="77">
        <v>17197659</v>
      </c>
      <c r="O10" s="68">
        <f aca="true" t="shared" si="3" ref="O10:O41">IF($N10=0,0,($M10/$N10))</f>
        <v>0.6797048365710705</v>
      </c>
      <c r="P10" s="66">
        <v>18729234</v>
      </c>
      <c r="Q10" s="77">
        <v>18729234</v>
      </c>
      <c r="R10" s="68">
        <f aca="true" t="shared" si="4" ref="R10:R41">IF($T10=0,0,($P10/$T10))</f>
        <v>1</v>
      </c>
      <c r="S10" s="66">
        <v>0</v>
      </c>
      <c r="T10" s="77">
        <v>18729234</v>
      </c>
      <c r="U10" s="68">
        <f aca="true" t="shared" si="5" ref="U10:U41">IF($T10=0,0,($V10/$T10))</f>
        <v>0</v>
      </c>
      <c r="V10" s="66">
        <v>0</v>
      </c>
      <c r="W10" s="77">
        <v>0</v>
      </c>
      <c r="X10" s="68">
        <f aca="true" t="shared" si="6" ref="X10:X41">IF($W10=0,0,($V10/$W10))</f>
        <v>0</v>
      </c>
      <c r="Y10" s="66">
        <v>10623759</v>
      </c>
      <c r="Z10" s="77">
        <v>18729234</v>
      </c>
      <c r="AA10" s="68">
        <f aca="true" t="shared" si="7" ref="AA10:AA41">IF($Z10=0,0,($Y10/$Z10))</f>
        <v>0.5672286971266417</v>
      </c>
      <c r="AB10" s="66">
        <v>452000</v>
      </c>
      <c r="AC10" s="77">
        <v>0</v>
      </c>
      <c r="AD10" s="68">
        <f aca="true" t="shared" si="8" ref="AD10:AD41">IF($AC10=0,0,($AB10/$AC10))</f>
        <v>0</v>
      </c>
      <c r="AE10" s="66">
        <v>0</v>
      </c>
      <c r="AF10" s="77">
        <v>48019881</v>
      </c>
      <c r="AG10" s="68">
        <f aca="true" t="shared" si="9" ref="AG10:AG41">IF($AF10=0,0,($AE10/$AF10))</f>
        <v>0</v>
      </c>
    </row>
    <row r="11" spans="1:33" s="10" customFormat="1" ht="12.75" customHeight="1">
      <c r="A11" s="17" t="s">
        <v>611</v>
      </c>
      <c r="B11" s="38" t="s">
        <v>227</v>
      </c>
      <c r="C11" s="51" t="s">
        <v>228</v>
      </c>
      <c r="D11" s="66">
        <v>95895073</v>
      </c>
      <c r="E11" s="77">
        <v>122598963</v>
      </c>
      <c r="F11" s="103">
        <f t="shared" si="0"/>
        <v>0.7821850254965044</v>
      </c>
      <c r="G11" s="66">
        <v>51081216</v>
      </c>
      <c r="H11" s="77">
        <v>122598062</v>
      </c>
      <c r="I11" s="68">
        <f t="shared" si="1"/>
        <v>0.4166559827022388</v>
      </c>
      <c r="J11" s="66">
        <v>51081216</v>
      </c>
      <c r="K11" s="77">
        <v>122598062</v>
      </c>
      <c r="L11" s="68">
        <f t="shared" si="2"/>
        <v>0.4166559827022388</v>
      </c>
      <c r="M11" s="66">
        <v>51081216</v>
      </c>
      <c r="N11" s="77">
        <v>95895073</v>
      </c>
      <c r="O11" s="68">
        <f t="shared" si="3"/>
        <v>0.5326782117366968</v>
      </c>
      <c r="P11" s="66">
        <v>12614400</v>
      </c>
      <c r="Q11" s="77">
        <v>13614400</v>
      </c>
      <c r="R11" s="68">
        <f t="shared" si="4"/>
        <v>0.9265483605594077</v>
      </c>
      <c r="S11" s="66">
        <v>0</v>
      </c>
      <c r="T11" s="77">
        <v>13614400</v>
      </c>
      <c r="U11" s="68">
        <f t="shared" si="5"/>
        <v>0</v>
      </c>
      <c r="V11" s="66">
        <v>0</v>
      </c>
      <c r="W11" s="77">
        <v>549363821</v>
      </c>
      <c r="X11" s="68">
        <f t="shared" si="6"/>
        <v>0</v>
      </c>
      <c r="Y11" s="66">
        <v>1000000</v>
      </c>
      <c r="Z11" s="77">
        <v>13614400</v>
      </c>
      <c r="AA11" s="68">
        <f t="shared" si="7"/>
        <v>0.07345163944059231</v>
      </c>
      <c r="AB11" s="66">
        <v>22659014</v>
      </c>
      <c r="AC11" s="77">
        <v>7886280</v>
      </c>
      <c r="AD11" s="68">
        <f t="shared" si="8"/>
        <v>2.8732195661325743</v>
      </c>
      <c r="AE11" s="66">
        <v>26716736</v>
      </c>
      <c r="AF11" s="77">
        <v>122598062</v>
      </c>
      <c r="AG11" s="68">
        <f t="shared" si="9"/>
        <v>0.2179213567013808</v>
      </c>
    </row>
    <row r="12" spans="1:33" s="10" customFormat="1" ht="12.75" customHeight="1">
      <c r="A12" s="17" t="s">
        <v>611</v>
      </c>
      <c r="B12" s="38" t="s">
        <v>229</v>
      </c>
      <c r="C12" s="51" t="s">
        <v>230</v>
      </c>
      <c r="D12" s="66">
        <v>6330197</v>
      </c>
      <c r="E12" s="77">
        <v>109473197</v>
      </c>
      <c r="F12" s="103">
        <f t="shared" si="0"/>
        <v>0.05782417224921275</v>
      </c>
      <c r="G12" s="66">
        <v>21331227</v>
      </c>
      <c r="H12" s="77">
        <v>69449120</v>
      </c>
      <c r="I12" s="68">
        <f t="shared" si="1"/>
        <v>0.3071489890728637</v>
      </c>
      <c r="J12" s="66">
        <v>21331227</v>
      </c>
      <c r="K12" s="77">
        <v>69449120</v>
      </c>
      <c r="L12" s="68">
        <f t="shared" si="2"/>
        <v>0.3071489890728637</v>
      </c>
      <c r="M12" s="66">
        <v>21331227</v>
      </c>
      <c r="N12" s="77">
        <v>6330197</v>
      </c>
      <c r="O12" s="68">
        <f t="shared" si="3"/>
        <v>3.3697572129271807</v>
      </c>
      <c r="P12" s="66">
        <v>0</v>
      </c>
      <c r="Q12" s="77">
        <v>38962077</v>
      </c>
      <c r="R12" s="68">
        <f t="shared" si="4"/>
        <v>0</v>
      </c>
      <c r="S12" s="66">
        <v>0</v>
      </c>
      <c r="T12" s="77">
        <v>38962077</v>
      </c>
      <c r="U12" s="68">
        <f t="shared" si="5"/>
        <v>0</v>
      </c>
      <c r="V12" s="66">
        <v>0</v>
      </c>
      <c r="W12" s="77">
        <v>38962000</v>
      </c>
      <c r="X12" s="68">
        <f t="shared" si="6"/>
        <v>0</v>
      </c>
      <c r="Y12" s="66">
        <v>28472161</v>
      </c>
      <c r="Z12" s="77">
        <v>38962077</v>
      </c>
      <c r="AA12" s="68">
        <f t="shared" si="7"/>
        <v>0.7307659958682388</v>
      </c>
      <c r="AB12" s="66">
        <v>0</v>
      </c>
      <c r="AC12" s="77">
        <v>0</v>
      </c>
      <c r="AD12" s="68">
        <f t="shared" si="8"/>
        <v>0</v>
      </c>
      <c r="AE12" s="66">
        <v>0</v>
      </c>
      <c r="AF12" s="77">
        <v>69449120</v>
      </c>
      <c r="AG12" s="68">
        <f t="shared" si="9"/>
        <v>0</v>
      </c>
    </row>
    <row r="13" spans="1:33" s="10" customFormat="1" ht="12.75" customHeight="1">
      <c r="A13" s="17" t="s">
        <v>611</v>
      </c>
      <c r="B13" s="38" t="s">
        <v>231</v>
      </c>
      <c r="C13" s="51" t="s">
        <v>232</v>
      </c>
      <c r="D13" s="66">
        <v>40523974</v>
      </c>
      <c r="E13" s="77">
        <v>78248193</v>
      </c>
      <c r="F13" s="103">
        <f t="shared" si="0"/>
        <v>0.5178902214393628</v>
      </c>
      <c r="G13" s="66">
        <v>27409399</v>
      </c>
      <c r="H13" s="77">
        <v>78248192</v>
      </c>
      <c r="I13" s="68">
        <f t="shared" si="1"/>
        <v>0.3502879529791564</v>
      </c>
      <c r="J13" s="66">
        <v>27409399</v>
      </c>
      <c r="K13" s="77">
        <v>61451241</v>
      </c>
      <c r="L13" s="68">
        <f t="shared" si="2"/>
        <v>0.44603491408741447</v>
      </c>
      <c r="M13" s="66">
        <v>27409399</v>
      </c>
      <c r="N13" s="77">
        <v>40523974</v>
      </c>
      <c r="O13" s="68">
        <f t="shared" si="3"/>
        <v>0.676374903409029</v>
      </c>
      <c r="P13" s="66">
        <v>0</v>
      </c>
      <c r="Q13" s="77">
        <v>32098113</v>
      </c>
      <c r="R13" s="68">
        <f t="shared" si="4"/>
        <v>0</v>
      </c>
      <c r="S13" s="66">
        <v>0</v>
      </c>
      <c r="T13" s="77">
        <v>32098113</v>
      </c>
      <c r="U13" s="68">
        <f t="shared" si="5"/>
        <v>0</v>
      </c>
      <c r="V13" s="66">
        <v>0</v>
      </c>
      <c r="W13" s="77">
        <v>0</v>
      </c>
      <c r="X13" s="68">
        <f t="shared" si="6"/>
        <v>0</v>
      </c>
      <c r="Y13" s="66">
        <v>29494513</v>
      </c>
      <c r="Z13" s="77">
        <v>32098113</v>
      </c>
      <c r="AA13" s="68">
        <f t="shared" si="7"/>
        <v>0.9188861974534142</v>
      </c>
      <c r="AB13" s="66">
        <v>0</v>
      </c>
      <c r="AC13" s="77">
        <v>22844820</v>
      </c>
      <c r="AD13" s="68">
        <f t="shared" si="8"/>
        <v>0</v>
      </c>
      <c r="AE13" s="66">
        <v>0</v>
      </c>
      <c r="AF13" s="77">
        <v>78248192</v>
      </c>
      <c r="AG13" s="68">
        <f t="shared" si="9"/>
        <v>0</v>
      </c>
    </row>
    <row r="14" spans="1:33" s="10" customFormat="1" ht="12.75" customHeight="1">
      <c r="A14" s="17" t="s">
        <v>611</v>
      </c>
      <c r="B14" s="38" t="s">
        <v>233</v>
      </c>
      <c r="C14" s="51" t="s">
        <v>234</v>
      </c>
      <c r="D14" s="66">
        <v>19727000</v>
      </c>
      <c r="E14" s="77">
        <v>43076000</v>
      </c>
      <c r="F14" s="103">
        <f t="shared" si="0"/>
        <v>0.45795802767202154</v>
      </c>
      <c r="G14" s="66">
        <v>10480000</v>
      </c>
      <c r="H14" s="77">
        <v>24895000</v>
      </c>
      <c r="I14" s="68">
        <f t="shared" si="1"/>
        <v>0.42096806587668206</v>
      </c>
      <c r="J14" s="66">
        <v>10480000</v>
      </c>
      <c r="K14" s="77">
        <v>24895000</v>
      </c>
      <c r="L14" s="68">
        <f t="shared" si="2"/>
        <v>0.42096806587668206</v>
      </c>
      <c r="M14" s="66">
        <v>10480000</v>
      </c>
      <c r="N14" s="77">
        <v>19727000</v>
      </c>
      <c r="O14" s="68">
        <f t="shared" si="3"/>
        <v>0.5312515841232828</v>
      </c>
      <c r="P14" s="66">
        <v>0</v>
      </c>
      <c r="Q14" s="77">
        <v>18182000</v>
      </c>
      <c r="R14" s="68">
        <f t="shared" si="4"/>
        <v>0</v>
      </c>
      <c r="S14" s="66">
        <v>0</v>
      </c>
      <c r="T14" s="77">
        <v>18182000</v>
      </c>
      <c r="U14" s="68">
        <f t="shared" si="5"/>
        <v>0</v>
      </c>
      <c r="V14" s="66">
        <v>0</v>
      </c>
      <c r="W14" s="77">
        <v>51970000</v>
      </c>
      <c r="X14" s="68">
        <f t="shared" si="6"/>
        <v>0</v>
      </c>
      <c r="Y14" s="66">
        <v>4777000</v>
      </c>
      <c r="Z14" s="77">
        <v>18182000</v>
      </c>
      <c r="AA14" s="68">
        <f t="shared" si="7"/>
        <v>0.26273237267627325</v>
      </c>
      <c r="AB14" s="66">
        <v>1100000</v>
      </c>
      <c r="AC14" s="77">
        <v>0</v>
      </c>
      <c r="AD14" s="68">
        <f t="shared" si="8"/>
        <v>0</v>
      </c>
      <c r="AE14" s="66">
        <v>0</v>
      </c>
      <c r="AF14" s="77">
        <v>24895000</v>
      </c>
      <c r="AG14" s="68">
        <f t="shared" si="9"/>
        <v>0</v>
      </c>
    </row>
    <row r="15" spans="1:33" s="10" customFormat="1" ht="12.75" customHeight="1">
      <c r="A15" s="17" t="s">
        <v>611</v>
      </c>
      <c r="B15" s="38" t="s">
        <v>235</v>
      </c>
      <c r="C15" s="51" t="s">
        <v>236</v>
      </c>
      <c r="D15" s="66">
        <v>526879058</v>
      </c>
      <c r="E15" s="77">
        <v>526879058</v>
      </c>
      <c r="F15" s="103">
        <f t="shared" si="0"/>
        <v>1</v>
      </c>
      <c r="G15" s="66">
        <v>222641232</v>
      </c>
      <c r="H15" s="77">
        <v>526878058</v>
      </c>
      <c r="I15" s="68">
        <f t="shared" si="1"/>
        <v>0.42256690826172155</v>
      </c>
      <c r="J15" s="66">
        <v>222641232</v>
      </c>
      <c r="K15" s="77">
        <v>462551400</v>
      </c>
      <c r="L15" s="68">
        <f t="shared" si="2"/>
        <v>0.48133295456461705</v>
      </c>
      <c r="M15" s="66">
        <v>222641232</v>
      </c>
      <c r="N15" s="77">
        <v>526879058</v>
      </c>
      <c r="O15" s="68">
        <f t="shared" si="3"/>
        <v>0.42256610624292457</v>
      </c>
      <c r="P15" s="66">
        <v>40600000</v>
      </c>
      <c r="Q15" s="77">
        <v>204953430</v>
      </c>
      <c r="R15" s="68">
        <f t="shared" si="4"/>
        <v>0.19809378159711696</v>
      </c>
      <c r="S15" s="66">
        <v>5500000</v>
      </c>
      <c r="T15" s="77">
        <v>204953430</v>
      </c>
      <c r="U15" s="68">
        <f t="shared" si="5"/>
        <v>0.026835364502072495</v>
      </c>
      <c r="V15" s="66">
        <v>5500000</v>
      </c>
      <c r="W15" s="77">
        <v>768500000</v>
      </c>
      <c r="X15" s="68">
        <f t="shared" si="6"/>
        <v>0.0071567989590110605</v>
      </c>
      <c r="Y15" s="66">
        <v>174209830</v>
      </c>
      <c r="Z15" s="77">
        <v>204953430</v>
      </c>
      <c r="AA15" s="68">
        <f t="shared" si="7"/>
        <v>0.8499971432534699</v>
      </c>
      <c r="AB15" s="66">
        <v>61007000</v>
      </c>
      <c r="AC15" s="77">
        <v>115172442</v>
      </c>
      <c r="AD15" s="68">
        <f t="shared" si="8"/>
        <v>0.529701367276731</v>
      </c>
      <c r="AE15" s="66">
        <v>180059000</v>
      </c>
      <c r="AF15" s="77">
        <v>526878058</v>
      </c>
      <c r="AG15" s="68">
        <f t="shared" si="9"/>
        <v>0.3417470081853361</v>
      </c>
    </row>
    <row r="16" spans="1:33" s="10" customFormat="1" ht="12.75" customHeight="1">
      <c r="A16" s="17" t="s">
        <v>612</v>
      </c>
      <c r="B16" s="38" t="s">
        <v>542</v>
      </c>
      <c r="C16" s="51" t="s">
        <v>543</v>
      </c>
      <c r="D16" s="66">
        <v>410141436</v>
      </c>
      <c r="E16" s="77">
        <v>694930601</v>
      </c>
      <c r="F16" s="103">
        <f t="shared" si="0"/>
        <v>0.5901904958708244</v>
      </c>
      <c r="G16" s="66">
        <v>269299702</v>
      </c>
      <c r="H16" s="77">
        <v>680918087</v>
      </c>
      <c r="I16" s="68">
        <f t="shared" si="1"/>
        <v>0.395495004673007</v>
      </c>
      <c r="J16" s="66">
        <v>269299702</v>
      </c>
      <c r="K16" s="77">
        <v>641918087</v>
      </c>
      <c r="L16" s="68">
        <f t="shared" si="2"/>
        <v>0.41952346795300693</v>
      </c>
      <c r="M16" s="66">
        <v>269299702</v>
      </c>
      <c r="N16" s="77">
        <v>410141436</v>
      </c>
      <c r="O16" s="68">
        <f t="shared" si="3"/>
        <v>0.6566020361814894</v>
      </c>
      <c r="P16" s="66">
        <v>56323400</v>
      </c>
      <c r="Q16" s="77">
        <v>366519235</v>
      </c>
      <c r="R16" s="68">
        <f t="shared" si="4"/>
        <v>0.15367106176569423</v>
      </c>
      <c r="S16" s="66">
        <v>35443400</v>
      </c>
      <c r="T16" s="77">
        <v>366519235</v>
      </c>
      <c r="U16" s="68">
        <f t="shared" si="5"/>
        <v>0.09670270101922482</v>
      </c>
      <c r="V16" s="66">
        <v>35443400</v>
      </c>
      <c r="W16" s="77">
        <v>843060960</v>
      </c>
      <c r="X16" s="68">
        <f t="shared" si="6"/>
        <v>0.042041325220420596</v>
      </c>
      <c r="Y16" s="66">
        <v>331830835</v>
      </c>
      <c r="Z16" s="77">
        <v>366519235</v>
      </c>
      <c r="AA16" s="68">
        <f t="shared" si="7"/>
        <v>0.9053572181552764</v>
      </c>
      <c r="AB16" s="66">
        <v>58504950</v>
      </c>
      <c r="AC16" s="77">
        <v>391113539</v>
      </c>
      <c r="AD16" s="68">
        <f t="shared" si="8"/>
        <v>0.14958559130830804</v>
      </c>
      <c r="AE16" s="66">
        <v>223106000</v>
      </c>
      <c r="AF16" s="77">
        <v>680918087</v>
      </c>
      <c r="AG16" s="68">
        <f t="shared" si="9"/>
        <v>0.32765468308084467</v>
      </c>
    </row>
    <row r="17" spans="1:33" s="34" customFormat="1" ht="12.75" customHeight="1">
      <c r="A17" s="39"/>
      <c r="B17" s="40" t="s">
        <v>631</v>
      </c>
      <c r="C17" s="56"/>
      <c r="D17" s="69">
        <f>SUM(D10:D16)</f>
        <v>1116694397</v>
      </c>
      <c r="E17" s="78">
        <f>SUM(E10:E16)</f>
        <v>1626428671</v>
      </c>
      <c r="F17" s="104">
        <f t="shared" si="0"/>
        <v>0.6865929117650189</v>
      </c>
      <c r="G17" s="69">
        <f>SUM(G10:G16)</f>
        <v>613932108</v>
      </c>
      <c r="H17" s="78">
        <f>SUM(H10:H16)</f>
        <v>1551006400</v>
      </c>
      <c r="I17" s="71">
        <f t="shared" si="1"/>
        <v>0.3958282235327978</v>
      </c>
      <c r="J17" s="69">
        <f>SUM(J10:J16)</f>
        <v>613932108</v>
      </c>
      <c r="K17" s="78">
        <f>SUM(K10:K16)</f>
        <v>1429982791</v>
      </c>
      <c r="L17" s="71">
        <f t="shared" si="2"/>
        <v>0.4293283190986317</v>
      </c>
      <c r="M17" s="69">
        <f>SUM(M10:M16)</f>
        <v>613932108</v>
      </c>
      <c r="N17" s="78">
        <f>SUM(N10:N16)</f>
        <v>1116694397</v>
      </c>
      <c r="O17" s="71">
        <f t="shared" si="3"/>
        <v>0.5497762947941074</v>
      </c>
      <c r="P17" s="69">
        <f>SUM(P10:P16)</f>
        <v>128267034</v>
      </c>
      <c r="Q17" s="78">
        <f>SUM(Q10:Q16)</f>
        <v>693058489</v>
      </c>
      <c r="R17" s="71">
        <f t="shared" si="4"/>
        <v>0.1850738949681922</v>
      </c>
      <c r="S17" s="69">
        <f>SUM(S10:S16)</f>
        <v>40943400</v>
      </c>
      <c r="T17" s="78">
        <f>SUM(T10:T16)</f>
        <v>693058489</v>
      </c>
      <c r="U17" s="71">
        <f t="shared" si="5"/>
        <v>0.059076399250338016</v>
      </c>
      <c r="V17" s="69">
        <f>SUM(V10:V16)</f>
        <v>40943400</v>
      </c>
      <c r="W17" s="78">
        <f>SUM(W10:W16)</f>
        <v>2251856781</v>
      </c>
      <c r="X17" s="71">
        <f t="shared" si="6"/>
        <v>0.01818206217440611</v>
      </c>
      <c r="Y17" s="69">
        <f>SUM(Y10:Y16)</f>
        <v>580408098</v>
      </c>
      <c r="Z17" s="78">
        <f>SUM(Z10:Z16)</f>
        <v>693058489</v>
      </c>
      <c r="AA17" s="71">
        <f t="shared" si="7"/>
        <v>0.8374590416422992</v>
      </c>
      <c r="AB17" s="69">
        <f>SUM(AB10:AB16)</f>
        <v>143722964</v>
      </c>
      <c r="AC17" s="78">
        <f>SUM(AC10:AC16)</f>
        <v>537017081</v>
      </c>
      <c r="AD17" s="71">
        <f t="shared" si="8"/>
        <v>0.26763201597306363</v>
      </c>
      <c r="AE17" s="69">
        <f>SUM(AE10:AE16)</f>
        <v>429881736</v>
      </c>
      <c r="AF17" s="78">
        <f>SUM(AF10:AF16)</f>
        <v>1551006400</v>
      </c>
      <c r="AG17" s="71">
        <f t="shared" si="9"/>
        <v>0.27716309616775275</v>
      </c>
    </row>
    <row r="18" spans="1:33" s="10" customFormat="1" ht="12.75" customHeight="1">
      <c r="A18" s="17" t="s">
        <v>611</v>
      </c>
      <c r="B18" s="38" t="s">
        <v>237</v>
      </c>
      <c r="C18" s="51" t="s">
        <v>238</v>
      </c>
      <c r="D18" s="66">
        <v>20944500</v>
      </c>
      <c r="E18" s="77">
        <v>72414500</v>
      </c>
      <c r="F18" s="103">
        <f t="shared" si="0"/>
        <v>0.28923074798555537</v>
      </c>
      <c r="G18" s="66">
        <v>29037814</v>
      </c>
      <c r="H18" s="77">
        <v>72414500</v>
      </c>
      <c r="I18" s="68">
        <f t="shared" si="1"/>
        <v>0.40099446933970406</v>
      </c>
      <c r="J18" s="66">
        <v>29037814</v>
      </c>
      <c r="K18" s="77">
        <v>72414500</v>
      </c>
      <c r="L18" s="68">
        <f t="shared" si="2"/>
        <v>0.40099446933970406</v>
      </c>
      <c r="M18" s="66">
        <v>29037814</v>
      </c>
      <c r="N18" s="77">
        <v>20944500</v>
      </c>
      <c r="O18" s="68">
        <f t="shared" si="3"/>
        <v>1.386417150087135</v>
      </c>
      <c r="P18" s="66">
        <v>0</v>
      </c>
      <c r="Q18" s="77">
        <v>33485000</v>
      </c>
      <c r="R18" s="68">
        <f t="shared" si="4"/>
        <v>0</v>
      </c>
      <c r="S18" s="66">
        <v>0</v>
      </c>
      <c r="T18" s="77">
        <v>33485000</v>
      </c>
      <c r="U18" s="68">
        <f t="shared" si="5"/>
        <v>0</v>
      </c>
      <c r="V18" s="66">
        <v>0</v>
      </c>
      <c r="W18" s="77">
        <v>122381281</v>
      </c>
      <c r="X18" s="68">
        <f t="shared" si="6"/>
        <v>0</v>
      </c>
      <c r="Y18" s="66">
        <v>23235000</v>
      </c>
      <c r="Z18" s="77">
        <v>33485000</v>
      </c>
      <c r="AA18" s="68">
        <f t="shared" si="7"/>
        <v>0.6938927878154397</v>
      </c>
      <c r="AB18" s="66">
        <v>10525287</v>
      </c>
      <c r="AC18" s="77">
        <v>1400000</v>
      </c>
      <c r="AD18" s="68">
        <f t="shared" si="8"/>
        <v>7.518062142857143</v>
      </c>
      <c r="AE18" s="66">
        <v>8250000</v>
      </c>
      <c r="AF18" s="77">
        <v>72414500</v>
      </c>
      <c r="AG18" s="68">
        <f t="shared" si="9"/>
        <v>0.11392745927956417</v>
      </c>
    </row>
    <row r="19" spans="1:33" s="10" customFormat="1" ht="12.75" customHeight="1">
      <c r="A19" s="17" t="s">
        <v>611</v>
      </c>
      <c r="B19" s="38" t="s">
        <v>239</v>
      </c>
      <c r="C19" s="51" t="s">
        <v>240</v>
      </c>
      <c r="D19" s="66">
        <v>192813955</v>
      </c>
      <c r="E19" s="77">
        <v>225998955</v>
      </c>
      <c r="F19" s="103">
        <f t="shared" si="0"/>
        <v>0.8531630378556396</v>
      </c>
      <c r="G19" s="66">
        <v>81510827</v>
      </c>
      <c r="H19" s="77">
        <v>225863330</v>
      </c>
      <c r="I19" s="68">
        <f t="shared" si="1"/>
        <v>0.36088561609359077</v>
      </c>
      <c r="J19" s="66">
        <v>81510827</v>
      </c>
      <c r="K19" s="77">
        <v>185095987</v>
      </c>
      <c r="L19" s="68">
        <f t="shared" si="2"/>
        <v>0.44037057918495015</v>
      </c>
      <c r="M19" s="66">
        <v>81510827</v>
      </c>
      <c r="N19" s="77">
        <v>192813955</v>
      </c>
      <c r="O19" s="68">
        <f t="shared" si="3"/>
        <v>0.4227434004971269</v>
      </c>
      <c r="P19" s="66">
        <v>5059000</v>
      </c>
      <c r="Q19" s="77">
        <v>18506000</v>
      </c>
      <c r="R19" s="68">
        <f t="shared" si="4"/>
        <v>0.2733707986598941</v>
      </c>
      <c r="S19" s="66">
        <v>0</v>
      </c>
      <c r="T19" s="77">
        <v>18506000</v>
      </c>
      <c r="U19" s="68">
        <f t="shared" si="5"/>
        <v>0</v>
      </c>
      <c r="V19" s="66">
        <v>0</v>
      </c>
      <c r="W19" s="77">
        <v>228899000</v>
      </c>
      <c r="X19" s="68">
        <f t="shared" si="6"/>
        <v>0</v>
      </c>
      <c r="Y19" s="66">
        <v>18506000</v>
      </c>
      <c r="Z19" s="77">
        <v>18506000</v>
      </c>
      <c r="AA19" s="68">
        <f t="shared" si="7"/>
        <v>1</v>
      </c>
      <c r="AB19" s="66">
        <v>40063000</v>
      </c>
      <c r="AC19" s="77">
        <v>50623578</v>
      </c>
      <c r="AD19" s="68">
        <f t="shared" si="8"/>
        <v>0.7913901305040114</v>
      </c>
      <c r="AE19" s="66">
        <v>60000000</v>
      </c>
      <c r="AF19" s="77">
        <v>225863330</v>
      </c>
      <c r="AG19" s="68">
        <f t="shared" si="9"/>
        <v>0.26564737179780357</v>
      </c>
    </row>
    <row r="20" spans="1:33" s="10" customFormat="1" ht="12.75" customHeight="1">
      <c r="A20" s="17" t="s">
        <v>611</v>
      </c>
      <c r="B20" s="38" t="s">
        <v>241</v>
      </c>
      <c r="C20" s="51" t="s">
        <v>242</v>
      </c>
      <c r="D20" s="66">
        <v>76305579</v>
      </c>
      <c r="E20" s="77">
        <v>128534011</v>
      </c>
      <c r="F20" s="103">
        <f t="shared" si="0"/>
        <v>0.5936606070746521</v>
      </c>
      <c r="G20" s="66">
        <v>29119023</v>
      </c>
      <c r="H20" s="77">
        <v>126232000</v>
      </c>
      <c r="I20" s="68">
        <f t="shared" si="1"/>
        <v>0.23067861556499145</v>
      </c>
      <c r="J20" s="66">
        <v>29119023</v>
      </c>
      <c r="K20" s="77">
        <v>96308166</v>
      </c>
      <c r="L20" s="68">
        <f t="shared" si="2"/>
        <v>0.3023525855533372</v>
      </c>
      <c r="M20" s="66">
        <v>29119023</v>
      </c>
      <c r="N20" s="77">
        <v>76305579</v>
      </c>
      <c r="O20" s="68">
        <f t="shared" si="3"/>
        <v>0.38161066833658386</v>
      </c>
      <c r="P20" s="66">
        <v>2300000</v>
      </c>
      <c r="Q20" s="77">
        <v>14514000</v>
      </c>
      <c r="R20" s="68">
        <f t="shared" si="4"/>
        <v>0.15846768637177897</v>
      </c>
      <c r="S20" s="66">
        <v>0</v>
      </c>
      <c r="T20" s="77">
        <v>14514000</v>
      </c>
      <c r="U20" s="68">
        <f t="shared" si="5"/>
        <v>0</v>
      </c>
      <c r="V20" s="66">
        <v>0</v>
      </c>
      <c r="W20" s="77">
        <v>35945000</v>
      </c>
      <c r="X20" s="68">
        <f t="shared" si="6"/>
        <v>0</v>
      </c>
      <c r="Y20" s="66">
        <v>12344000</v>
      </c>
      <c r="Z20" s="77">
        <v>14514000</v>
      </c>
      <c r="AA20" s="68">
        <f t="shared" si="7"/>
        <v>0.8504891828579303</v>
      </c>
      <c r="AB20" s="66">
        <v>83110000</v>
      </c>
      <c r="AC20" s="77">
        <v>51891689</v>
      </c>
      <c r="AD20" s="68">
        <f t="shared" si="8"/>
        <v>1.6016052204429114</v>
      </c>
      <c r="AE20" s="66">
        <v>30961000</v>
      </c>
      <c r="AF20" s="77">
        <v>126232000</v>
      </c>
      <c r="AG20" s="68">
        <f t="shared" si="9"/>
        <v>0.24527061283985044</v>
      </c>
    </row>
    <row r="21" spans="1:33" s="10" customFormat="1" ht="12.75" customHeight="1">
      <c r="A21" s="17" t="s">
        <v>611</v>
      </c>
      <c r="B21" s="38" t="s">
        <v>243</v>
      </c>
      <c r="C21" s="51" t="s">
        <v>244</v>
      </c>
      <c r="D21" s="66">
        <v>56066611</v>
      </c>
      <c r="E21" s="77">
        <v>58589836</v>
      </c>
      <c r="F21" s="103">
        <f t="shared" si="0"/>
        <v>0.9569340832426976</v>
      </c>
      <c r="G21" s="66">
        <v>12019000</v>
      </c>
      <c r="H21" s="77">
        <v>28751403</v>
      </c>
      <c r="I21" s="68">
        <f t="shared" si="1"/>
        <v>0.4180317739624741</v>
      </c>
      <c r="J21" s="66">
        <v>12019000</v>
      </c>
      <c r="K21" s="77">
        <v>28751403</v>
      </c>
      <c r="L21" s="68">
        <f t="shared" si="2"/>
        <v>0.4180317739624741</v>
      </c>
      <c r="M21" s="66">
        <v>12019000</v>
      </c>
      <c r="N21" s="77">
        <v>56066611</v>
      </c>
      <c r="O21" s="68">
        <f t="shared" si="3"/>
        <v>0.2143700107003079</v>
      </c>
      <c r="P21" s="66">
        <v>1084000</v>
      </c>
      <c r="Q21" s="77">
        <v>15292655</v>
      </c>
      <c r="R21" s="68">
        <f t="shared" si="4"/>
        <v>0.07088370201250208</v>
      </c>
      <c r="S21" s="66">
        <v>0</v>
      </c>
      <c r="T21" s="77">
        <v>15292655</v>
      </c>
      <c r="U21" s="68">
        <f t="shared" si="5"/>
        <v>0</v>
      </c>
      <c r="V21" s="66">
        <v>0</v>
      </c>
      <c r="W21" s="77">
        <v>35170000</v>
      </c>
      <c r="X21" s="68">
        <f t="shared" si="6"/>
        <v>0</v>
      </c>
      <c r="Y21" s="66">
        <v>9045840</v>
      </c>
      <c r="Z21" s="77">
        <v>15292655</v>
      </c>
      <c r="AA21" s="68">
        <f t="shared" si="7"/>
        <v>0.5915153385726677</v>
      </c>
      <c r="AB21" s="66">
        <v>730000</v>
      </c>
      <c r="AC21" s="77">
        <v>43340</v>
      </c>
      <c r="AD21" s="68">
        <f t="shared" si="8"/>
        <v>16.843562528841716</v>
      </c>
      <c r="AE21" s="66">
        <v>6310000</v>
      </c>
      <c r="AF21" s="77">
        <v>28751403</v>
      </c>
      <c r="AG21" s="68">
        <f t="shared" si="9"/>
        <v>0.2194675508530836</v>
      </c>
    </row>
    <row r="22" spans="1:33" s="10" customFormat="1" ht="12.75" customHeight="1">
      <c r="A22" s="17" t="s">
        <v>611</v>
      </c>
      <c r="B22" s="38" t="s">
        <v>71</v>
      </c>
      <c r="C22" s="51" t="s">
        <v>72</v>
      </c>
      <c r="D22" s="66">
        <v>3013064995</v>
      </c>
      <c r="E22" s="77">
        <v>3339195995</v>
      </c>
      <c r="F22" s="103">
        <f t="shared" si="0"/>
        <v>0.9023324774920857</v>
      </c>
      <c r="G22" s="66">
        <v>657095649</v>
      </c>
      <c r="H22" s="77">
        <v>3339106140</v>
      </c>
      <c r="I22" s="68">
        <f t="shared" si="1"/>
        <v>0.19678788916844675</v>
      </c>
      <c r="J22" s="66">
        <v>657095649</v>
      </c>
      <c r="K22" s="77">
        <v>2095606243</v>
      </c>
      <c r="L22" s="68">
        <f t="shared" si="2"/>
        <v>0.3135587380477183</v>
      </c>
      <c r="M22" s="66">
        <v>657095649</v>
      </c>
      <c r="N22" s="77">
        <v>3013064995</v>
      </c>
      <c r="O22" s="68">
        <f t="shared" si="3"/>
        <v>0.21808213566265935</v>
      </c>
      <c r="P22" s="66">
        <v>113566300</v>
      </c>
      <c r="Q22" s="77">
        <v>411313300</v>
      </c>
      <c r="R22" s="68">
        <f t="shared" si="4"/>
        <v>0.2761065591606204</v>
      </c>
      <c r="S22" s="66">
        <v>110191300</v>
      </c>
      <c r="T22" s="77">
        <v>411313300</v>
      </c>
      <c r="U22" s="68">
        <f t="shared" si="5"/>
        <v>0.26790113521736353</v>
      </c>
      <c r="V22" s="66">
        <v>110191300</v>
      </c>
      <c r="W22" s="77">
        <v>6586191000</v>
      </c>
      <c r="X22" s="68">
        <f t="shared" si="6"/>
        <v>0.01673065661168952</v>
      </c>
      <c r="Y22" s="66">
        <v>300686300</v>
      </c>
      <c r="Z22" s="77">
        <v>411313300</v>
      </c>
      <c r="AA22" s="68">
        <f t="shared" si="7"/>
        <v>0.7310395749420211</v>
      </c>
      <c r="AB22" s="66">
        <v>763276000</v>
      </c>
      <c r="AC22" s="77">
        <v>1668196623</v>
      </c>
      <c r="AD22" s="68">
        <f t="shared" si="8"/>
        <v>0.45754558514053534</v>
      </c>
      <c r="AE22" s="66">
        <v>269450000</v>
      </c>
      <c r="AF22" s="77">
        <v>3339106140</v>
      </c>
      <c r="AG22" s="68">
        <f t="shared" si="9"/>
        <v>0.08069524857930992</v>
      </c>
    </row>
    <row r="23" spans="1:33" s="10" customFormat="1" ht="12.75" customHeight="1">
      <c r="A23" s="17" t="s">
        <v>611</v>
      </c>
      <c r="B23" s="38" t="s">
        <v>245</v>
      </c>
      <c r="C23" s="51" t="s">
        <v>246</v>
      </c>
      <c r="D23" s="66">
        <v>52514000</v>
      </c>
      <c r="E23" s="77">
        <v>52514000</v>
      </c>
      <c r="F23" s="103">
        <f t="shared" si="0"/>
        <v>1</v>
      </c>
      <c r="G23" s="66">
        <v>15140000</v>
      </c>
      <c r="H23" s="77">
        <v>49142000</v>
      </c>
      <c r="I23" s="68">
        <f t="shared" si="1"/>
        <v>0.3080867689552725</v>
      </c>
      <c r="J23" s="66">
        <v>15140000</v>
      </c>
      <c r="K23" s="77">
        <v>49142000</v>
      </c>
      <c r="L23" s="68">
        <f t="shared" si="2"/>
        <v>0.3080867689552725</v>
      </c>
      <c r="M23" s="66">
        <v>15140000</v>
      </c>
      <c r="N23" s="77">
        <v>52514000</v>
      </c>
      <c r="O23" s="68">
        <f t="shared" si="3"/>
        <v>0.28830407129527363</v>
      </c>
      <c r="P23" s="66">
        <v>2530000</v>
      </c>
      <c r="Q23" s="77">
        <v>13038000</v>
      </c>
      <c r="R23" s="68">
        <f t="shared" si="4"/>
        <v>0.1940481668967633</v>
      </c>
      <c r="S23" s="66">
        <v>0</v>
      </c>
      <c r="T23" s="77">
        <v>13038000</v>
      </c>
      <c r="U23" s="68">
        <f t="shared" si="5"/>
        <v>0</v>
      </c>
      <c r="V23" s="66">
        <v>0</v>
      </c>
      <c r="W23" s="77">
        <v>61901000</v>
      </c>
      <c r="X23" s="68">
        <f t="shared" si="6"/>
        <v>0</v>
      </c>
      <c r="Y23" s="66">
        <v>13038000</v>
      </c>
      <c r="Z23" s="77">
        <v>13038000</v>
      </c>
      <c r="AA23" s="68">
        <f t="shared" si="7"/>
        <v>1</v>
      </c>
      <c r="AB23" s="66">
        <v>3386000</v>
      </c>
      <c r="AC23" s="77">
        <v>0</v>
      </c>
      <c r="AD23" s="68">
        <f t="shared" si="8"/>
        <v>0</v>
      </c>
      <c r="AE23" s="66">
        <v>856000</v>
      </c>
      <c r="AF23" s="77">
        <v>49142000</v>
      </c>
      <c r="AG23" s="68">
        <f t="shared" si="9"/>
        <v>0.017418908469333767</v>
      </c>
    </row>
    <row r="24" spans="1:33" s="10" customFormat="1" ht="12.75" customHeight="1">
      <c r="A24" s="17" t="s">
        <v>611</v>
      </c>
      <c r="B24" s="38" t="s">
        <v>247</v>
      </c>
      <c r="C24" s="51" t="s">
        <v>248</v>
      </c>
      <c r="D24" s="66">
        <v>34729866</v>
      </c>
      <c r="E24" s="77">
        <v>66948870</v>
      </c>
      <c r="F24" s="103">
        <f t="shared" si="0"/>
        <v>0.5187520864803244</v>
      </c>
      <c r="G24" s="66">
        <v>20163840</v>
      </c>
      <c r="H24" s="77">
        <v>49145680</v>
      </c>
      <c r="I24" s="68">
        <f t="shared" si="1"/>
        <v>0.41028713001834544</v>
      </c>
      <c r="J24" s="66">
        <v>20163840</v>
      </c>
      <c r="K24" s="77">
        <v>49145680</v>
      </c>
      <c r="L24" s="68">
        <f t="shared" si="2"/>
        <v>0.41028713001834544</v>
      </c>
      <c r="M24" s="66">
        <v>20163840</v>
      </c>
      <c r="N24" s="77">
        <v>34729866</v>
      </c>
      <c r="O24" s="68">
        <f t="shared" si="3"/>
        <v>0.5805907802811563</v>
      </c>
      <c r="P24" s="66">
        <v>3790000</v>
      </c>
      <c r="Q24" s="77">
        <v>21592000</v>
      </c>
      <c r="R24" s="68">
        <f t="shared" si="4"/>
        <v>0.17552797332345313</v>
      </c>
      <c r="S24" s="66">
        <v>0</v>
      </c>
      <c r="T24" s="77">
        <v>21592000</v>
      </c>
      <c r="U24" s="68">
        <f t="shared" si="5"/>
        <v>0</v>
      </c>
      <c r="V24" s="66">
        <v>0</v>
      </c>
      <c r="W24" s="77">
        <v>37066000</v>
      </c>
      <c r="X24" s="68">
        <f t="shared" si="6"/>
        <v>0</v>
      </c>
      <c r="Y24" s="66">
        <v>13302000</v>
      </c>
      <c r="Z24" s="77">
        <v>21592000</v>
      </c>
      <c r="AA24" s="68">
        <f t="shared" si="7"/>
        <v>0.6160615042608374</v>
      </c>
      <c r="AB24" s="66">
        <v>2915000</v>
      </c>
      <c r="AC24" s="77">
        <v>524880</v>
      </c>
      <c r="AD24" s="68">
        <f t="shared" si="8"/>
        <v>5.553650358177107</v>
      </c>
      <c r="AE24" s="66">
        <v>1166000</v>
      </c>
      <c r="AF24" s="77">
        <v>49145680</v>
      </c>
      <c r="AG24" s="68">
        <f t="shared" si="9"/>
        <v>0.02372538135600118</v>
      </c>
    </row>
    <row r="25" spans="1:33" s="10" customFormat="1" ht="12.75" customHeight="1">
      <c r="A25" s="17" t="s">
        <v>612</v>
      </c>
      <c r="B25" s="38" t="s">
        <v>544</v>
      </c>
      <c r="C25" s="51" t="s">
        <v>545</v>
      </c>
      <c r="D25" s="66">
        <v>159687839</v>
      </c>
      <c r="E25" s="77">
        <v>498467448</v>
      </c>
      <c r="F25" s="103">
        <f t="shared" si="0"/>
        <v>0.3203576073838226</v>
      </c>
      <c r="G25" s="66">
        <v>120570376</v>
      </c>
      <c r="H25" s="77">
        <v>419317861</v>
      </c>
      <c r="I25" s="68">
        <f t="shared" si="1"/>
        <v>0.2875393280707401</v>
      </c>
      <c r="J25" s="66">
        <v>120570376</v>
      </c>
      <c r="K25" s="77">
        <v>377156197</v>
      </c>
      <c r="L25" s="68">
        <f t="shared" si="2"/>
        <v>0.31968287133831713</v>
      </c>
      <c r="M25" s="66">
        <v>120570376</v>
      </c>
      <c r="N25" s="77">
        <v>159687839</v>
      </c>
      <c r="O25" s="68">
        <f t="shared" si="3"/>
        <v>0.7550379337276898</v>
      </c>
      <c r="P25" s="66">
        <v>5095000</v>
      </c>
      <c r="Q25" s="77">
        <v>101771669</v>
      </c>
      <c r="R25" s="68">
        <f t="shared" si="4"/>
        <v>0.050063048489457314</v>
      </c>
      <c r="S25" s="66">
        <v>0</v>
      </c>
      <c r="T25" s="77">
        <v>101771669</v>
      </c>
      <c r="U25" s="68">
        <f t="shared" si="5"/>
        <v>0</v>
      </c>
      <c r="V25" s="66">
        <v>0</v>
      </c>
      <c r="W25" s="77">
        <v>101771669</v>
      </c>
      <c r="X25" s="68">
        <f t="shared" si="6"/>
        <v>0</v>
      </c>
      <c r="Y25" s="66">
        <v>101471669</v>
      </c>
      <c r="Z25" s="77">
        <v>101771669</v>
      </c>
      <c r="AA25" s="68">
        <f t="shared" si="7"/>
        <v>0.9970522248190702</v>
      </c>
      <c r="AB25" s="66">
        <v>0</v>
      </c>
      <c r="AC25" s="77">
        <v>79286561</v>
      </c>
      <c r="AD25" s="68">
        <f t="shared" si="8"/>
        <v>0</v>
      </c>
      <c r="AE25" s="66">
        <v>0</v>
      </c>
      <c r="AF25" s="77">
        <v>419317861</v>
      </c>
      <c r="AG25" s="68">
        <f t="shared" si="9"/>
        <v>0</v>
      </c>
    </row>
    <row r="26" spans="1:33" s="34" customFormat="1" ht="12.75" customHeight="1">
      <c r="A26" s="39"/>
      <c r="B26" s="40" t="s">
        <v>632</v>
      </c>
      <c r="C26" s="56"/>
      <c r="D26" s="69">
        <f>SUM(D18:D25)</f>
        <v>3606127345</v>
      </c>
      <c r="E26" s="78">
        <f>SUM(E18:E25)</f>
        <v>4442663615</v>
      </c>
      <c r="F26" s="104">
        <f t="shared" si="0"/>
        <v>0.8117038915177917</v>
      </c>
      <c r="G26" s="69">
        <f>SUM(G18:G25)</f>
        <v>964656529</v>
      </c>
      <c r="H26" s="78">
        <f>SUM(H18:H25)</f>
        <v>4309972914</v>
      </c>
      <c r="I26" s="71">
        <f t="shared" si="1"/>
        <v>0.22381962676993286</v>
      </c>
      <c r="J26" s="69">
        <f>SUM(J18:J25)</f>
        <v>964656529</v>
      </c>
      <c r="K26" s="78">
        <f>SUM(K18:K25)</f>
        <v>2953620176</v>
      </c>
      <c r="L26" s="71">
        <f t="shared" si="2"/>
        <v>0.3266014150493804</v>
      </c>
      <c r="M26" s="69">
        <f>SUM(M18:M25)</f>
        <v>964656529</v>
      </c>
      <c r="N26" s="78">
        <f>SUM(N18:N25)</f>
        <v>3606127345</v>
      </c>
      <c r="O26" s="71">
        <f t="shared" si="3"/>
        <v>0.2675048429272816</v>
      </c>
      <c r="P26" s="69">
        <f>SUM(P18:P25)</f>
        <v>133424300</v>
      </c>
      <c r="Q26" s="78">
        <f>SUM(Q18:Q25)</f>
        <v>629512624</v>
      </c>
      <c r="R26" s="71">
        <f t="shared" si="4"/>
        <v>0.21194856927920797</v>
      </c>
      <c r="S26" s="69">
        <f>SUM(S18:S25)</f>
        <v>110191300</v>
      </c>
      <c r="T26" s="78">
        <f>SUM(T18:T25)</f>
        <v>629512624</v>
      </c>
      <c r="U26" s="71">
        <f t="shared" si="5"/>
        <v>0.1750422402966775</v>
      </c>
      <c r="V26" s="69">
        <f>SUM(V18:V25)</f>
        <v>110191300</v>
      </c>
      <c r="W26" s="78">
        <f>SUM(W18:W25)</f>
        <v>7209324950</v>
      </c>
      <c r="X26" s="71">
        <f t="shared" si="6"/>
        <v>0.015284551711044736</v>
      </c>
      <c r="Y26" s="69">
        <f>SUM(Y18:Y25)</f>
        <v>491628809</v>
      </c>
      <c r="Z26" s="78">
        <f>SUM(Z18:Z25)</f>
        <v>629512624</v>
      </c>
      <c r="AA26" s="71">
        <f t="shared" si="7"/>
        <v>0.7809673551518802</v>
      </c>
      <c r="AB26" s="69">
        <f>SUM(AB18:AB25)</f>
        <v>904005287</v>
      </c>
      <c r="AC26" s="78">
        <f>SUM(AC18:AC25)</f>
        <v>1851966671</v>
      </c>
      <c r="AD26" s="71">
        <f t="shared" si="8"/>
        <v>0.48813258961721345</v>
      </c>
      <c r="AE26" s="69">
        <f>SUM(AE18:AE25)</f>
        <v>376993000</v>
      </c>
      <c r="AF26" s="78">
        <f>SUM(AF18:AF25)</f>
        <v>4309972914</v>
      </c>
      <c r="AG26" s="71">
        <f t="shared" si="9"/>
        <v>0.0874699232506592</v>
      </c>
    </row>
    <row r="27" spans="1:33" s="10" customFormat="1" ht="12.75" customHeight="1">
      <c r="A27" s="17" t="s">
        <v>611</v>
      </c>
      <c r="B27" s="38" t="s">
        <v>249</v>
      </c>
      <c r="C27" s="51" t="s">
        <v>250</v>
      </c>
      <c r="D27" s="66">
        <v>445254137</v>
      </c>
      <c r="E27" s="77">
        <v>553664632</v>
      </c>
      <c r="F27" s="103">
        <f t="shared" si="0"/>
        <v>0.804194653705097</v>
      </c>
      <c r="G27" s="66">
        <v>162260824</v>
      </c>
      <c r="H27" s="77">
        <v>564917083</v>
      </c>
      <c r="I27" s="68">
        <f t="shared" si="1"/>
        <v>0.2872294516892845</v>
      </c>
      <c r="J27" s="66">
        <v>162260824</v>
      </c>
      <c r="K27" s="77">
        <v>400827633</v>
      </c>
      <c r="L27" s="68">
        <f t="shared" si="2"/>
        <v>0.40481446547374145</v>
      </c>
      <c r="M27" s="66">
        <v>162260824</v>
      </c>
      <c r="N27" s="77">
        <v>445254137</v>
      </c>
      <c r="O27" s="68">
        <f t="shared" si="3"/>
        <v>0.3644229452718145</v>
      </c>
      <c r="P27" s="66">
        <v>12771330</v>
      </c>
      <c r="Q27" s="77">
        <v>74119330</v>
      </c>
      <c r="R27" s="68">
        <f t="shared" si="4"/>
        <v>0.17230768275967956</v>
      </c>
      <c r="S27" s="66">
        <v>0</v>
      </c>
      <c r="T27" s="77">
        <v>74119330</v>
      </c>
      <c r="U27" s="68">
        <f t="shared" si="5"/>
        <v>0</v>
      </c>
      <c r="V27" s="66">
        <v>0</v>
      </c>
      <c r="W27" s="77">
        <v>161719000</v>
      </c>
      <c r="X27" s="68">
        <f t="shared" si="6"/>
        <v>0</v>
      </c>
      <c r="Y27" s="66">
        <v>56242000</v>
      </c>
      <c r="Z27" s="77">
        <v>74119330</v>
      </c>
      <c r="AA27" s="68">
        <f t="shared" si="7"/>
        <v>0.758803405265536</v>
      </c>
      <c r="AB27" s="66">
        <v>119748000</v>
      </c>
      <c r="AC27" s="77">
        <v>211652869</v>
      </c>
      <c r="AD27" s="68">
        <f t="shared" si="8"/>
        <v>0.5657754632185024</v>
      </c>
      <c r="AE27" s="66">
        <v>307945000</v>
      </c>
      <c r="AF27" s="77">
        <v>564917083</v>
      </c>
      <c r="AG27" s="68">
        <f t="shared" si="9"/>
        <v>0.5451153970502252</v>
      </c>
    </row>
    <row r="28" spans="1:33" s="10" customFormat="1" ht="12.75" customHeight="1">
      <c r="A28" s="17" t="s">
        <v>611</v>
      </c>
      <c r="B28" s="38" t="s">
        <v>251</v>
      </c>
      <c r="C28" s="51" t="s">
        <v>252</v>
      </c>
      <c r="D28" s="66">
        <v>26663000</v>
      </c>
      <c r="E28" s="77">
        <v>79665000</v>
      </c>
      <c r="F28" s="103">
        <f t="shared" si="0"/>
        <v>0.33468901023033953</v>
      </c>
      <c r="G28" s="66">
        <v>10357470</v>
      </c>
      <c r="H28" s="77">
        <v>79665000</v>
      </c>
      <c r="I28" s="68">
        <f t="shared" si="1"/>
        <v>0.1300128036151384</v>
      </c>
      <c r="J28" s="66">
        <v>10357470</v>
      </c>
      <c r="K28" s="77">
        <v>79665000</v>
      </c>
      <c r="L28" s="68">
        <f t="shared" si="2"/>
        <v>0.1300128036151384</v>
      </c>
      <c r="M28" s="66">
        <v>10357470</v>
      </c>
      <c r="N28" s="77">
        <v>26663000</v>
      </c>
      <c r="O28" s="68">
        <f t="shared" si="3"/>
        <v>0.3884585380489817</v>
      </c>
      <c r="P28" s="66">
        <v>0</v>
      </c>
      <c r="Q28" s="77">
        <v>16770000</v>
      </c>
      <c r="R28" s="68">
        <f t="shared" si="4"/>
        <v>0</v>
      </c>
      <c r="S28" s="66">
        <v>0</v>
      </c>
      <c r="T28" s="77">
        <v>16770000</v>
      </c>
      <c r="U28" s="68">
        <f t="shared" si="5"/>
        <v>0</v>
      </c>
      <c r="V28" s="66">
        <v>0</v>
      </c>
      <c r="W28" s="77">
        <v>0</v>
      </c>
      <c r="X28" s="68">
        <f t="shared" si="6"/>
        <v>0</v>
      </c>
      <c r="Y28" s="66">
        <v>16770000</v>
      </c>
      <c r="Z28" s="77">
        <v>16770000</v>
      </c>
      <c r="AA28" s="68">
        <f t="shared" si="7"/>
        <v>1</v>
      </c>
      <c r="AB28" s="66">
        <v>0</v>
      </c>
      <c r="AC28" s="77">
        <v>30000</v>
      </c>
      <c r="AD28" s="68">
        <f t="shared" si="8"/>
        <v>0</v>
      </c>
      <c r="AE28" s="66">
        <v>0</v>
      </c>
      <c r="AF28" s="77">
        <v>79665000</v>
      </c>
      <c r="AG28" s="68">
        <f t="shared" si="9"/>
        <v>0</v>
      </c>
    </row>
    <row r="29" spans="1:33" s="10" customFormat="1" ht="12.75" customHeight="1">
      <c r="A29" s="17" t="s">
        <v>611</v>
      </c>
      <c r="B29" s="38" t="s">
        <v>253</v>
      </c>
      <c r="C29" s="51" t="s">
        <v>254</v>
      </c>
      <c r="D29" s="66">
        <v>246116000</v>
      </c>
      <c r="E29" s="77">
        <v>275514000</v>
      </c>
      <c r="F29" s="103">
        <f t="shared" si="0"/>
        <v>0.893297618269852</v>
      </c>
      <c r="G29" s="66">
        <v>56823000</v>
      </c>
      <c r="H29" s="77">
        <v>253354000</v>
      </c>
      <c r="I29" s="68">
        <f t="shared" si="1"/>
        <v>0.22428301901686967</v>
      </c>
      <c r="J29" s="66">
        <v>56823000</v>
      </c>
      <c r="K29" s="77">
        <v>131406000</v>
      </c>
      <c r="L29" s="68">
        <f t="shared" si="2"/>
        <v>0.43242317702388017</v>
      </c>
      <c r="M29" s="66">
        <v>56823000</v>
      </c>
      <c r="N29" s="77">
        <v>246116000</v>
      </c>
      <c r="O29" s="68">
        <f t="shared" si="3"/>
        <v>0.2308789351362772</v>
      </c>
      <c r="P29" s="66">
        <v>8342175</v>
      </c>
      <c r="Q29" s="77">
        <v>47352175</v>
      </c>
      <c r="R29" s="68">
        <f t="shared" si="4"/>
        <v>0.17617300578062148</v>
      </c>
      <c r="S29" s="66">
        <v>4500000</v>
      </c>
      <c r="T29" s="77">
        <v>47352175</v>
      </c>
      <c r="U29" s="68">
        <f t="shared" si="5"/>
        <v>0.09503259353978988</v>
      </c>
      <c r="V29" s="66">
        <v>4500000</v>
      </c>
      <c r="W29" s="77">
        <v>669320000</v>
      </c>
      <c r="X29" s="68">
        <f t="shared" si="6"/>
        <v>0.006723241498834638</v>
      </c>
      <c r="Y29" s="66">
        <v>20936000</v>
      </c>
      <c r="Z29" s="77">
        <v>47352175</v>
      </c>
      <c r="AA29" s="68">
        <f t="shared" si="7"/>
        <v>0.4421338618553424</v>
      </c>
      <c r="AB29" s="66">
        <v>46723000</v>
      </c>
      <c r="AC29" s="77">
        <v>161276000</v>
      </c>
      <c r="AD29" s="68">
        <f t="shared" si="8"/>
        <v>0.28970832609935765</v>
      </c>
      <c r="AE29" s="66">
        <v>26621000</v>
      </c>
      <c r="AF29" s="77">
        <v>253354000</v>
      </c>
      <c r="AG29" s="68">
        <f t="shared" si="9"/>
        <v>0.10507432288418576</v>
      </c>
    </row>
    <row r="30" spans="1:33" s="10" customFormat="1" ht="12.75" customHeight="1">
      <c r="A30" s="17" t="s">
        <v>611</v>
      </c>
      <c r="B30" s="38" t="s">
        <v>255</v>
      </c>
      <c r="C30" s="51" t="s">
        <v>256</v>
      </c>
      <c r="D30" s="66">
        <v>93591915</v>
      </c>
      <c r="E30" s="77">
        <v>150132915</v>
      </c>
      <c r="F30" s="103">
        <f t="shared" si="0"/>
        <v>0.623393710832831</v>
      </c>
      <c r="G30" s="66">
        <v>30906000</v>
      </c>
      <c r="H30" s="77">
        <v>127367000</v>
      </c>
      <c r="I30" s="68">
        <f t="shared" si="1"/>
        <v>0.24265312051002222</v>
      </c>
      <c r="J30" s="66">
        <v>30906000</v>
      </c>
      <c r="K30" s="77">
        <v>127367000</v>
      </c>
      <c r="L30" s="68">
        <f t="shared" si="2"/>
        <v>0.24265312051002222</v>
      </c>
      <c r="M30" s="66">
        <v>30906000</v>
      </c>
      <c r="N30" s="77">
        <v>93591915</v>
      </c>
      <c r="O30" s="68">
        <f t="shared" si="3"/>
        <v>0.33022083157503507</v>
      </c>
      <c r="P30" s="66">
        <v>3250000</v>
      </c>
      <c r="Q30" s="77">
        <v>24893000</v>
      </c>
      <c r="R30" s="68">
        <f t="shared" si="4"/>
        <v>0.13055879162816855</v>
      </c>
      <c r="S30" s="66">
        <v>0</v>
      </c>
      <c r="T30" s="77">
        <v>24893000</v>
      </c>
      <c r="U30" s="68">
        <f t="shared" si="5"/>
        <v>0</v>
      </c>
      <c r="V30" s="66">
        <v>0</v>
      </c>
      <c r="W30" s="77">
        <v>0</v>
      </c>
      <c r="X30" s="68">
        <f t="shared" si="6"/>
        <v>0</v>
      </c>
      <c r="Y30" s="66">
        <v>16653000</v>
      </c>
      <c r="Z30" s="77">
        <v>24893000</v>
      </c>
      <c r="AA30" s="68">
        <f t="shared" si="7"/>
        <v>0.6689832483027357</v>
      </c>
      <c r="AB30" s="66">
        <v>0</v>
      </c>
      <c r="AC30" s="77">
        <v>185316</v>
      </c>
      <c r="AD30" s="68">
        <f t="shared" si="8"/>
        <v>0</v>
      </c>
      <c r="AE30" s="66">
        <v>0</v>
      </c>
      <c r="AF30" s="77">
        <v>127367000</v>
      </c>
      <c r="AG30" s="68">
        <f t="shared" si="9"/>
        <v>0</v>
      </c>
    </row>
    <row r="31" spans="1:33" s="10" customFormat="1" ht="12.75" customHeight="1">
      <c r="A31" s="17" t="s">
        <v>611</v>
      </c>
      <c r="B31" s="38" t="s">
        <v>257</v>
      </c>
      <c r="C31" s="51" t="s">
        <v>258</v>
      </c>
      <c r="D31" s="66">
        <v>3593957</v>
      </c>
      <c r="E31" s="77">
        <v>63697201</v>
      </c>
      <c r="F31" s="103">
        <f t="shared" si="0"/>
        <v>0.05642252632105452</v>
      </c>
      <c r="G31" s="66">
        <v>18134211</v>
      </c>
      <c r="H31" s="77">
        <v>59596956</v>
      </c>
      <c r="I31" s="68">
        <f t="shared" si="1"/>
        <v>0.30428082602071155</v>
      </c>
      <c r="J31" s="66">
        <v>18134211</v>
      </c>
      <c r="K31" s="77">
        <v>59596956</v>
      </c>
      <c r="L31" s="68">
        <f t="shared" si="2"/>
        <v>0.30428082602071155</v>
      </c>
      <c r="M31" s="66">
        <v>18134211</v>
      </c>
      <c r="N31" s="77">
        <v>3593957</v>
      </c>
      <c r="O31" s="68">
        <f t="shared" si="3"/>
        <v>5.045750686499588</v>
      </c>
      <c r="P31" s="66">
        <v>4100000</v>
      </c>
      <c r="Q31" s="77">
        <v>45531000</v>
      </c>
      <c r="R31" s="68">
        <f t="shared" si="4"/>
        <v>0.09004853835848103</v>
      </c>
      <c r="S31" s="66">
        <v>0</v>
      </c>
      <c r="T31" s="77">
        <v>45531000</v>
      </c>
      <c r="U31" s="68">
        <f t="shared" si="5"/>
        <v>0</v>
      </c>
      <c r="V31" s="66">
        <v>0</v>
      </c>
      <c r="W31" s="77">
        <v>87132000</v>
      </c>
      <c r="X31" s="68">
        <f t="shared" si="6"/>
        <v>0</v>
      </c>
      <c r="Y31" s="66">
        <v>41431000</v>
      </c>
      <c r="Z31" s="77">
        <v>45531000</v>
      </c>
      <c r="AA31" s="68">
        <f t="shared" si="7"/>
        <v>0.909951461641519</v>
      </c>
      <c r="AB31" s="66">
        <v>1635000</v>
      </c>
      <c r="AC31" s="77">
        <v>0</v>
      </c>
      <c r="AD31" s="68">
        <f t="shared" si="8"/>
        <v>0</v>
      </c>
      <c r="AE31" s="66">
        <v>2360000</v>
      </c>
      <c r="AF31" s="77">
        <v>59596956</v>
      </c>
      <c r="AG31" s="68">
        <f t="shared" si="9"/>
        <v>0.03959933792591689</v>
      </c>
    </row>
    <row r="32" spans="1:33" s="10" customFormat="1" ht="12.75" customHeight="1">
      <c r="A32" s="17" t="s">
        <v>612</v>
      </c>
      <c r="B32" s="38" t="s">
        <v>546</v>
      </c>
      <c r="C32" s="51" t="s">
        <v>547</v>
      </c>
      <c r="D32" s="66">
        <v>106687000</v>
      </c>
      <c r="E32" s="77">
        <v>368366400</v>
      </c>
      <c r="F32" s="103">
        <f t="shared" si="0"/>
        <v>0.2896219633495346</v>
      </c>
      <c r="G32" s="66">
        <v>115377000</v>
      </c>
      <c r="H32" s="77">
        <v>579920284</v>
      </c>
      <c r="I32" s="68">
        <f t="shared" si="1"/>
        <v>0.19895320647208126</v>
      </c>
      <c r="J32" s="66">
        <v>115377000</v>
      </c>
      <c r="K32" s="77">
        <v>535666284</v>
      </c>
      <c r="L32" s="68">
        <f t="shared" si="2"/>
        <v>0.21538969960633175</v>
      </c>
      <c r="M32" s="66">
        <v>115377000</v>
      </c>
      <c r="N32" s="77">
        <v>106687000</v>
      </c>
      <c r="O32" s="68">
        <f t="shared" si="3"/>
        <v>1.0814532229793696</v>
      </c>
      <c r="P32" s="66">
        <v>2845130</v>
      </c>
      <c r="Q32" s="77">
        <v>171697130</v>
      </c>
      <c r="R32" s="68">
        <f t="shared" si="4"/>
        <v>0.016570632252268864</v>
      </c>
      <c r="S32" s="66">
        <v>0</v>
      </c>
      <c r="T32" s="77">
        <v>171697130</v>
      </c>
      <c r="U32" s="68">
        <f t="shared" si="5"/>
        <v>0</v>
      </c>
      <c r="V32" s="66">
        <v>0</v>
      </c>
      <c r="W32" s="77">
        <v>929569000</v>
      </c>
      <c r="X32" s="68">
        <f t="shared" si="6"/>
        <v>0</v>
      </c>
      <c r="Y32" s="66">
        <v>168852000</v>
      </c>
      <c r="Z32" s="77">
        <v>171697130</v>
      </c>
      <c r="AA32" s="68">
        <f t="shared" si="7"/>
        <v>0.9834293677477312</v>
      </c>
      <c r="AB32" s="66">
        <v>43015000</v>
      </c>
      <c r="AC32" s="77">
        <v>96458000</v>
      </c>
      <c r="AD32" s="68">
        <f t="shared" si="8"/>
        <v>0.44594538555640795</v>
      </c>
      <c r="AE32" s="66">
        <v>296017000</v>
      </c>
      <c r="AF32" s="77">
        <v>579920284</v>
      </c>
      <c r="AG32" s="68">
        <f t="shared" si="9"/>
        <v>0.5104442940988765</v>
      </c>
    </row>
    <row r="33" spans="1:33" s="34" customFormat="1" ht="12.75" customHeight="1">
      <c r="A33" s="39"/>
      <c r="B33" s="40" t="s">
        <v>633</v>
      </c>
      <c r="C33" s="56"/>
      <c r="D33" s="69">
        <f>SUM(D27:D32)</f>
        <v>921906009</v>
      </c>
      <c r="E33" s="78">
        <f>SUM(E27:E32)</f>
        <v>1491040148</v>
      </c>
      <c r="F33" s="104">
        <f t="shared" si="0"/>
        <v>0.6182972405113266</v>
      </c>
      <c r="G33" s="69">
        <f>SUM(G27:G32)</f>
        <v>393858505</v>
      </c>
      <c r="H33" s="78">
        <f>SUM(H27:H32)</f>
        <v>1664820323</v>
      </c>
      <c r="I33" s="71">
        <f t="shared" si="1"/>
        <v>0.23657718467195815</v>
      </c>
      <c r="J33" s="69">
        <f>SUM(J27:J32)</f>
        <v>393858505</v>
      </c>
      <c r="K33" s="78">
        <f>SUM(K27:K32)</f>
        <v>1334528873</v>
      </c>
      <c r="L33" s="71">
        <f t="shared" si="2"/>
        <v>0.2951292497063868</v>
      </c>
      <c r="M33" s="69">
        <f>SUM(M27:M32)</f>
        <v>393858505</v>
      </c>
      <c r="N33" s="78">
        <f>SUM(N27:N32)</f>
        <v>921906009</v>
      </c>
      <c r="O33" s="71">
        <f t="shared" si="3"/>
        <v>0.42722197399192785</v>
      </c>
      <c r="P33" s="69">
        <f>SUM(P27:P32)</f>
        <v>31308635</v>
      </c>
      <c r="Q33" s="78">
        <f>SUM(Q27:Q32)</f>
        <v>380362635</v>
      </c>
      <c r="R33" s="71">
        <f t="shared" si="4"/>
        <v>0.08231259361214595</v>
      </c>
      <c r="S33" s="69">
        <f>SUM(S27:S32)</f>
        <v>4500000</v>
      </c>
      <c r="T33" s="78">
        <f>SUM(T27:T32)</f>
        <v>380362635</v>
      </c>
      <c r="U33" s="71">
        <f t="shared" si="5"/>
        <v>0.011830815085188375</v>
      </c>
      <c r="V33" s="69">
        <f>SUM(V27:V32)</f>
        <v>4500000</v>
      </c>
      <c r="W33" s="78">
        <f>SUM(W27:W32)</f>
        <v>1847740000</v>
      </c>
      <c r="X33" s="71">
        <f t="shared" si="6"/>
        <v>0.002435407578988386</v>
      </c>
      <c r="Y33" s="69">
        <f>SUM(Y27:Y32)</f>
        <v>320884000</v>
      </c>
      <c r="Z33" s="78">
        <f>SUM(Z27:Z32)</f>
        <v>380362635</v>
      </c>
      <c r="AA33" s="71">
        <f t="shared" si="7"/>
        <v>0.8436265039545748</v>
      </c>
      <c r="AB33" s="69">
        <f>SUM(AB27:AB32)</f>
        <v>211121000</v>
      </c>
      <c r="AC33" s="78">
        <f>SUM(AC27:AC32)</f>
        <v>469602185</v>
      </c>
      <c r="AD33" s="71">
        <f t="shared" si="8"/>
        <v>0.4495741432719271</v>
      </c>
      <c r="AE33" s="69">
        <f>SUM(AE27:AE32)</f>
        <v>632943000</v>
      </c>
      <c r="AF33" s="78">
        <f>SUM(AF27:AF32)</f>
        <v>1664820323</v>
      </c>
      <c r="AG33" s="71">
        <f t="shared" si="9"/>
        <v>0.38018697348638747</v>
      </c>
    </row>
    <row r="34" spans="1:33" s="10" customFormat="1" ht="12.75" customHeight="1">
      <c r="A34" s="17" t="s">
        <v>611</v>
      </c>
      <c r="B34" s="38" t="s">
        <v>259</v>
      </c>
      <c r="C34" s="51" t="s">
        <v>260</v>
      </c>
      <c r="D34" s="66">
        <v>194031000</v>
      </c>
      <c r="E34" s="77">
        <v>194031000</v>
      </c>
      <c r="F34" s="103">
        <f t="shared" si="0"/>
        <v>1</v>
      </c>
      <c r="G34" s="66">
        <v>63666000</v>
      </c>
      <c r="H34" s="77">
        <v>172001000</v>
      </c>
      <c r="I34" s="68">
        <f t="shared" si="1"/>
        <v>0.37014901076156537</v>
      </c>
      <c r="J34" s="66">
        <v>63666000</v>
      </c>
      <c r="K34" s="77">
        <v>119385000</v>
      </c>
      <c r="L34" s="68">
        <f t="shared" si="2"/>
        <v>0.5332830757632868</v>
      </c>
      <c r="M34" s="66">
        <v>63666000</v>
      </c>
      <c r="N34" s="77">
        <v>194031000</v>
      </c>
      <c r="O34" s="68">
        <f t="shared" si="3"/>
        <v>0.3281228257340322</v>
      </c>
      <c r="P34" s="66">
        <v>14370000</v>
      </c>
      <c r="Q34" s="77">
        <v>34858000</v>
      </c>
      <c r="R34" s="68">
        <f t="shared" si="4"/>
        <v>0.41224396121406853</v>
      </c>
      <c r="S34" s="66">
        <v>0</v>
      </c>
      <c r="T34" s="77">
        <v>34858000</v>
      </c>
      <c r="U34" s="68">
        <f t="shared" si="5"/>
        <v>0</v>
      </c>
      <c r="V34" s="66">
        <v>0</v>
      </c>
      <c r="W34" s="77">
        <v>125000000</v>
      </c>
      <c r="X34" s="68">
        <f t="shared" si="6"/>
        <v>0</v>
      </c>
      <c r="Y34" s="66">
        <v>25303000</v>
      </c>
      <c r="Z34" s="77">
        <v>34858000</v>
      </c>
      <c r="AA34" s="68">
        <f t="shared" si="7"/>
        <v>0.7258878880027541</v>
      </c>
      <c r="AB34" s="66">
        <v>37000000</v>
      </c>
      <c r="AC34" s="77">
        <v>85690000</v>
      </c>
      <c r="AD34" s="68">
        <f t="shared" si="8"/>
        <v>0.43178900688528415</v>
      </c>
      <c r="AE34" s="66">
        <v>13067000</v>
      </c>
      <c r="AF34" s="77">
        <v>172001000</v>
      </c>
      <c r="AG34" s="68">
        <f t="shared" si="9"/>
        <v>0.07597048854367126</v>
      </c>
    </row>
    <row r="35" spans="1:33" s="10" customFormat="1" ht="12.75" customHeight="1">
      <c r="A35" s="17" t="s">
        <v>611</v>
      </c>
      <c r="B35" s="38" t="s">
        <v>261</v>
      </c>
      <c r="C35" s="51" t="s">
        <v>262</v>
      </c>
      <c r="D35" s="66">
        <v>45858653</v>
      </c>
      <c r="E35" s="77">
        <v>111625653</v>
      </c>
      <c r="F35" s="103">
        <f t="shared" si="0"/>
        <v>0.4108253951266919</v>
      </c>
      <c r="G35" s="66">
        <v>25948000</v>
      </c>
      <c r="H35" s="77">
        <v>111625973</v>
      </c>
      <c r="I35" s="68">
        <f t="shared" si="1"/>
        <v>0.2324548606622224</v>
      </c>
      <c r="J35" s="66">
        <v>25948000</v>
      </c>
      <c r="K35" s="77">
        <v>100194081</v>
      </c>
      <c r="L35" s="68">
        <f t="shared" si="2"/>
        <v>0.25897737412252925</v>
      </c>
      <c r="M35" s="66">
        <v>25948000</v>
      </c>
      <c r="N35" s="77">
        <v>45858653</v>
      </c>
      <c r="O35" s="68">
        <f t="shared" si="3"/>
        <v>0.5658256032945407</v>
      </c>
      <c r="P35" s="66">
        <v>0</v>
      </c>
      <c r="Q35" s="77">
        <v>25699000</v>
      </c>
      <c r="R35" s="68">
        <f t="shared" si="4"/>
        <v>0</v>
      </c>
      <c r="S35" s="66">
        <v>0</v>
      </c>
      <c r="T35" s="77">
        <v>25699000</v>
      </c>
      <c r="U35" s="68">
        <f t="shared" si="5"/>
        <v>0</v>
      </c>
      <c r="V35" s="66">
        <v>0</v>
      </c>
      <c r="W35" s="77">
        <v>71729000</v>
      </c>
      <c r="X35" s="68">
        <f t="shared" si="6"/>
        <v>0</v>
      </c>
      <c r="Y35" s="66">
        <v>16328000</v>
      </c>
      <c r="Z35" s="77">
        <v>25699000</v>
      </c>
      <c r="AA35" s="68">
        <f t="shared" si="7"/>
        <v>0.6353554613019962</v>
      </c>
      <c r="AB35" s="66">
        <v>41747000</v>
      </c>
      <c r="AC35" s="77">
        <v>14434337</v>
      </c>
      <c r="AD35" s="68">
        <f t="shared" si="8"/>
        <v>2.892200729413481</v>
      </c>
      <c r="AE35" s="66">
        <v>4203000</v>
      </c>
      <c r="AF35" s="77">
        <v>111625973</v>
      </c>
      <c r="AG35" s="68">
        <f t="shared" si="9"/>
        <v>0.0376525273378804</v>
      </c>
    </row>
    <row r="36" spans="1:33" s="10" customFormat="1" ht="12.75" customHeight="1">
      <c r="A36" s="17" t="s">
        <v>611</v>
      </c>
      <c r="B36" s="38" t="s">
        <v>263</v>
      </c>
      <c r="C36" s="51" t="s">
        <v>264</v>
      </c>
      <c r="D36" s="66">
        <v>4323000</v>
      </c>
      <c r="E36" s="77">
        <v>77321000</v>
      </c>
      <c r="F36" s="103">
        <f t="shared" si="0"/>
        <v>0.05590977871470881</v>
      </c>
      <c r="G36" s="66">
        <v>12068000</v>
      </c>
      <c r="H36" s="77">
        <v>72201464</v>
      </c>
      <c r="I36" s="68">
        <f t="shared" si="1"/>
        <v>0.16714342523580963</v>
      </c>
      <c r="J36" s="66">
        <v>12068000</v>
      </c>
      <c r="K36" s="77">
        <v>72201464</v>
      </c>
      <c r="L36" s="68">
        <f t="shared" si="2"/>
        <v>0.16714342523580963</v>
      </c>
      <c r="M36" s="66">
        <v>12068000</v>
      </c>
      <c r="N36" s="77">
        <v>4323000</v>
      </c>
      <c r="O36" s="68">
        <f t="shared" si="3"/>
        <v>2.791579921350914</v>
      </c>
      <c r="P36" s="66">
        <v>4600000</v>
      </c>
      <c r="Q36" s="77">
        <v>26581000</v>
      </c>
      <c r="R36" s="68">
        <f t="shared" si="4"/>
        <v>0.17305594221436366</v>
      </c>
      <c r="S36" s="66">
        <v>0</v>
      </c>
      <c r="T36" s="77">
        <v>26581000</v>
      </c>
      <c r="U36" s="68">
        <f t="shared" si="5"/>
        <v>0</v>
      </c>
      <c r="V36" s="66">
        <v>0</v>
      </c>
      <c r="W36" s="77">
        <v>88811000</v>
      </c>
      <c r="X36" s="68">
        <f t="shared" si="6"/>
        <v>0</v>
      </c>
      <c r="Y36" s="66">
        <v>21981000</v>
      </c>
      <c r="Z36" s="77">
        <v>26581000</v>
      </c>
      <c r="AA36" s="68">
        <f t="shared" si="7"/>
        <v>0.8269440577856364</v>
      </c>
      <c r="AB36" s="66">
        <v>100000</v>
      </c>
      <c r="AC36" s="77">
        <v>15000</v>
      </c>
      <c r="AD36" s="68">
        <f t="shared" si="8"/>
        <v>6.666666666666667</v>
      </c>
      <c r="AE36" s="66">
        <v>22400000</v>
      </c>
      <c r="AF36" s="77">
        <v>72201464</v>
      </c>
      <c r="AG36" s="68">
        <f t="shared" si="9"/>
        <v>0.31024301667899695</v>
      </c>
    </row>
    <row r="37" spans="1:33" s="10" customFormat="1" ht="12.75" customHeight="1">
      <c r="A37" s="17" t="s">
        <v>611</v>
      </c>
      <c r="B37" s="38" t="s">
        <v>265</v>
      </c>
      <c r="C37" s="51" t="s">
        <v>266</v>
      </c>
      <c r="D37" s="66">
        <v>99868000</v>
      </c>
      <c r="E37" s="77">
        <v>149356000</v>
      </c>
      <c r="F37" s="103">
        <f t="shared" si="0"/>
        <v>0.6686574359249042</v>
      </c>
      <c r="G37" s="66">
        <v>35534000</v>
      </c>
      <c r="H37" s="77">
        <v>137979000</v>
      </c>
      <c r="I37" s="68">
        <f t="shared" si="1"/>
        <v>0.257531943266729</v>
      </c>
      <c r="J37" s="66">
        <v>35534000</v>
      </c>
      <c r="K37" s="77">
        <v>105979000</v>
      </c>
      <c r="L37" s="68">
        <f t="shared" si="2"/>
        <v>0.3352928410345446</v>
      </c>
      <c r="M37" s="66">
        <v>35534000</v>
      </c>
      <c r="N37" s="77">
        <v>99868000</v>
      </c>
      <c r="O37" s="68">
        <f t="shared" si="3"/>
        <v>0.3558096687627669</v>
      </c>
      <c r="P37" s="66">
        <v>13831000</v>
      </c>
      <c r="Q37" s="77">
        <v>45367000</v>
      </c>
      <c r="R37" s="68">
        <f t="shared" si="4"/>
        <v>0.30486917803689906</v>
      </c>
      <c r="S37" s="66">
        <v>0</v>
      </c>
      <c r="T37" s="77">
        <v>45367000</v>
      </c>
      <c r="U37" s="68">
        <f t="shared" si="5"/>
        <v>0</v>
      </c>
      <c r="V37" s="66">
        <v>0</v>
      </c>
      <c r="W37" s="77">
        <v>134606000</v>
      </c>
      <c r="X37" s="68">
        <f t="shared" si="6"/>
        <v>0</v>
      </c>
      <c r="Y37" s="66">
        <v>28090000</v>
      </c>
      <c r="Z37" s="77">
        <v>45367000</v>
      </c>
      <c r="AA37" s="68">
        <f t="shared" si="7"/>
        <v>0.6191725262856261</v>
      </c>
      <c r="AB37" s="66">
        <v>13500000</v>
      </c>
      <c r="AC37" s="77">
        <v>45013000</v>
      </c>
      <c r="AD37" s="68">
        <f t="shared" si="8"/>
        <v>0.29991335836313954</v>
      </c>
      <c r="AE37" s="66">
        <v>23373000</v>
      </c>
      <c r="AF37" s="77">
        <v>137979000</v>
      </c>
      <c r="AG37" s="68">
        <f t="shared" si="9"/>
        <v>0.1693953427695519</v>
      </c>
    </row>
    <row r="38" spans="1:33" s="10" customFormat="1" ht="12.75" customHeight="1">
      <c r="A38" s="17" t="s">
        <v>612</v>
      </c>
      <c r="B38" s="38" t="s">
        <v>548</v>
      </c>
      <c r="C38" s="51" t="s">
        <v>549</v>
      </c>
      <c r="D38" s="66">
        <v>178343000</v>
      </c>
      <c r="E38" s="77">
        <v>346140000</v>
      </c>
      <c r="F38" s="103">
        <f t="shared" si="0"/>
        <v>0.5152337204599295</v>
      </c>
      <c r="G38" s="66">
        <v>43521000</v>
      </c>
      <c r="H38" s="77">
        <v>174854000</v>
      </c>
      <c r="I38" s="68">
        <f t="shared" si="1"/>
        <v>0.24889908151943907</v>
      </c>
      <c r="J38" s="66">
        <v>43521000</v>
      </c>
      <c r="K38" s="77">
        <v>174854000</v>
      </c>
      <c r="L38" s="68">
        <f t="shared" si="2"/>
        <v>0.24889908151943907</v>
      </c>
      <c r="M38" s="66">
        <v>43521000</v>
      </c>
      <c r="N38" s="77">
        <v>178343000</v>
      </c>
      <c r="O38" s="68">
        <f t="shared" si="3"/>
        <v>0.24402976287266673</v>
      </c>
      <c r="P38" s="66">
        <v>0</v>
      </c>
      <c r="Q38" s="77">
        <v>168886000</v>
      </c>
      <c r="R38" s="68">
        <f t="shared" si="4"/>
        <v>0</v>
      </c>
      <c r="S38" s="66">
        <v>0</v>
      </c>
      <c r="T38" s="77">
        <v>168886000</v>
      </c>
      <c r="U38" s="68">
        <f t="shared" si="5"/>
        <v>0</v>
      </c>
      <c r="V38" s="66">
        <v>0</v>
      </c>
      <c r="W38" s="77">
        <v>25540000</v>
      </c>
      <c r="X38" s="68">
        <f t="shared" si="6"/>
        <v>0</v>
      </c>
      <c r="Y38" s="66">
        <v>163412000</v>
      </c>
      <c r="Z38" s="77">
        <v>168886000</v>
      </c>
      <c r="AA38" s="68">
        <f t="shared" si="7"/>
        <v>0.9675876034721647</v>
      </c>
      <c r="AB38" s="66">
        <v>0</v>
      </c>
      <c r="AC38" s="77">
        <v>0</v>
      </c>
      <c r="AD38" s="68">
        <f t="shared" si="8"/>
        <v>0</v>
      </c>
      <c r="AE38" s="66">
        <v>97482000</v>
      </c>
      <c r="AF38" s="77">
        <v>174854000</v>
      </c>
      <c r="AG38" s="68">
        <f t="shared" si="9"/>
        <v>0.5575051185560524</v>
      </c>
    </row>
    <row r="39" spans="1:33" s="34" customFormat="1" ht="12.75" customHeight="1">
      <c r="A39" s="39"/>
      <c r="B39" s="40" t="s">
        <v>634</v>
      </c>
      <c r="C39" s="56"/>
      <c r="D39" s="69">
        <f>SUM(D34:D38)</f>
        <v>522423653</v>
      </c>
      <c r="E39" s="78">
        <f>SUM(E34:E38)</f>
        <v>878473653</v>
      </c>
      <c r="F39" s="104">
        <f t="shared" si="0"/>
        <v>0.594694731271582</v>
      </c>
      <c r="G39" s="69">
        <f>SUM(G34:G38)</f>
        <v>180737000</v>
      </c>
      <c r="H39" s="78">
        <f>SUM(H34:H38)</f>
        <v>668661437</v>
      </c>
      <c r="I39" s="71">
        <f t="shared" si="1"/>
        <v>0.2702967301522429</v>
      </c>
      <c r="J39" s="69">
        <f>SUM(J34:J38)</f>
        <v>180737000</v>
      </c>
      <c r="K39" s="78">
        <f>SUM(K34:K38)</f>
        <v>572613545</v>
      </c>
      <c r="L39" s="71">
        <f t="shared" si="2"/>
        <v>0.31563521606880607</v>
      </c>
      <c r="M39" s="69">
        <f>SUM(M34:M38)</f>
        <v>180737000</v>
      </c>
      <c r="N39" s="78">
        <f>SUM(N34:N38)</f>
        <v>522423653</v>
      </c>
      <c r="O39" s="71">
        <f t="shared" si="3"/>
        <v>0.3459586849908574</v>
      </c>
      <c r="P39" s="69">
        <f>SUM(P34:P38)</f>
        <v>32801000</v>
      </c>
      <c r="Q39" s="78">
        <f>SUM(Q34:Q38)</f>
        <v>301391000</v>
      </c>
      <c r="R39" s="71">
        <f t="shared" si="4"/>
        <v>0.10883204873403651</v>
      </c>
      <c r="S39" s="69">
        <f>SUM(S34:S38)</f>
        <v>0</v>
      </c>
      <c r="T39" s="78">
        <f>SUM(T34:T38)</f>
        <v>301391000</v>
      </c>
      <c r="U39" s="71">
        <f t="shared" si="5"/>
        <v>0</v>
      </c>
      <c r="V39" s="69">
        <f>SUM(V34:V38)</f>
        <v>0</v>
      </c>
      <c r="W39" s="78">
        <f>SUM(W34:W38)</f>
        <v>445686000</v>
      </c>
      <c r="X39" s="71">
        <f t="shared" si="6"/>
        <v>0</v>
      </c>
      <c r="Y39" s="69">
        <f>SUM(Y34:Y38)</f>
        <v>255114000</v>
      </c>
      <c r="Z39" s="78">
        <f>SUM(Z34:Z38)</f>
        <v>301391000</v>
      </c>
      <c r="AA39" s="71">
        <f t="shared" si="7"/>
        <v>0.846455269069083</v>
      </c>
      <c r="AB39" s="69">
        <f>SUM(AB34:AB38)</f>
        <v>92347000</v>
      </c>
      <c r="AC39" s="78">
        <f>SUM(AC34:AC38)</f>
        <v>145152337</v>
      </c>
      <c r="AD39" s="71">
        <f t="shared" si="8"/>
        <v>0.6362074625088537</v>
      </c>
      <c r="AE39" s="69">
        <f>SUM(AE34:AE38)</f>
        <v>160525000</v>
      </c>
      <c r="AF39" s="78">
        <f>SUM(AF34:AF38)</f>
        <v>668661437</v>
      </c>
      <c r="AG39" s="71">
        <f t="shared" si="9"/>
        <v>0.24006917569556205</v>
      </c>
    </row>
    <row r="40" spans="1:33" s="10" customFormat="1" ht="12.75" customHeight="1">
      <c r="A40" s="17" t="s">
        <v>611</v>
      </c>
      <c r="B40" s="38" t="s">
        <v>73</v>
      </c>
      <c r="C40" s="51" t="s">
        <v>74</v>
      </c>
      <c r="D40" s="66">
        <v>950322000</v>
      </c>
      <c r="E40" s="77">
        <v>1265075000</v>
      </c>
      <c r="F40" s="103">
        <f t="shared" si="0"/>
        <v>0.7511981503072941</v>
      </c>
      <c r="G40" s="66">
        <v>244814000</v>
      </c>
      <c r="H40" s="77">
        <v>1478551000</v>
      </c>
      <c r="I40" s="68">
        <f t="shared" si="1"/>
        <v>0.16557697367219662</v>
      </c>
      <c r="J40" s="66">
        <v>244814000</v>
      </c>
      <c r="K40" s="77">
        <v>1106053000</v>
      </c>
      <c r="L40" s="68">
        <f t="shared" si="2"/>
        <v>0.22134020702443735</v>
      </c>
      <c r="M40" s="66">
        <v>244814000</v>
      </c>
      <c r="N40" s="77">
        <v>950322000</v>
      </c>
      <c r="O40" s="68">
        <f t="shared" si="3"/>
        <v>0.2576116305841599</v>
      </c>
      <c r="P40" s="66">
        <v>143350750</v>
      </c>
      <c r="Q40" s="77">
        <v>312845750</v>
      </c>
      <c r="R40" s="68">
        <f t="shared" si="4"/>
        <v>0.4582154304477526</v>
      </c>
      <c r="S40" s="66">
        <v>61000000</v>
      </c>
      <c r="T40" s="77">
        <v>312845750</v>
      </c>
      <c r="U40" s="68">
        <f t="shared" si="5"/>
        <v>0.19498426940433106</v>
      </c>
      <c r="V40" s="66">
        <v>61000000</v>
      </c>
      <c r="W40" s="77">
        <v>1502317000</v>
      </c>
      <c r="X40" s="68">
        <f t="shared" si="6"/>
        <v>0.0406039471030415</v>
      </c>
      <c r="Y40" s="66">
        <v>234356250</v>
      </c>
      <c r="Z40" s="77">
        <v>312845750</v>
      </c>
      <c r="AA40" s="68">
        <f t="shared" si="7"/>
        <v>0.7491111833867009</v>
      </c>
      <c r="AB40" s="66">
        <v>215968000</v>
      </c>
      <c r="AC40" s="77">
        <v>741424944</v>
      </c>
      <c r="AD40" s="68">
        <f t="shared" si="8"/>
        <v>0.2912877449669403</v>
      </c>
      <c r="AE40" s="66">
        <v>190945000</v>
      </c>
      <c r="AF40" s="77">
        <v>1478551000</v>
      </c>
      <c r="AG40" s="68">
        <f t="shared" si="9"/>
        <v>0.12914333019287128</v>
      </c>
    </row>
    <row r="41" spans="1:33" s="10" customFormat="1" ht="12.75" customHeight="1">
      <c r="A41" s="17" t="s">
        <v>611</v>
      </c>
      <c r="B41" s="38" t="s">
        <v>267</v>
      </c>
      <c r="C41" s="51" t="s">
        <v>268</v>
      </c>
      <c r="D41" s="66">
        <v>30221400</v>
      </c>
      <c r="E41" s="77">
        <v>44936400</v>
      </c>
      <c r="F41" s="103">
        <f t="shared" si="0"/>
        <v>0.6725371858893904</v>
      </c>
      <c r="G41" s="66">
        <v>14971000</v>
      </c>
      <c r="H41" s="77">
        <v>43926677</v>
      </c>
      <c r="I41" s="68">
        <f t="shared" si="1"/>
        <v>0.34081794987588065</v>
      </c>
      <c r="J41" s="66">
        <v>14971000</v>
      </c>
      <c r="K41" s="77">
        <v>36468654</v>
      </c>
      <c r="L41" s="68">
        <f t="shared" si="2"/>
        <v>0.41051693325451494</v>
      </c>
      <c r="M41" s="66">
        <v>14971000</v>
      </c>
      <c r="N41" s="77">
        <v>30221400</v>
      </c>
      <c r="O41" s="68">
        <f t="shared" si="3"/>
        <v>0.4953774477687996</v>
      </c>
      <c r="P41" s="66">
        <v>0</v>
      </c>
      <c r="Q41" s="77">
        <v>9913000</v>
      </c>
      <c r="R41" s="68">
        <f t="shared" si="4"/>
        <v>0</v>
      </c>
      <c r="S41" s="66">
        <v>0</v>
      </c>
      <c r="T41" s="77">
        <v>9913000</v>
      </c>
      <c r="U41" s="68">
        <f t="shared" si="5"/>
        <v>0</v>
      </c>
      <c r="V41" s="66">
        <v>0</v>
      </c>
      <c r="W41" s="77">
        <v>72879000</v>
      </c>
      <c r="X41" s="68">
        <f t="shared" si="6"/>
        <v>0</v>
      </c>
      <c r="Y41" s="66">
        <v>9913000</v>
      </c>
      <c r="Z41" s="77">
        <v>9913000</v>
      </c>
      <c r="AA41" s="68">
        <f t="shared" si="7"/>
        <v>1</v>
      </c>
      <c r="AB41" s="66">
        <v>2267000</v>
      </c>
      <c r="AC41" s="77">
        <v>9054000</v>
      </c>
      <c r="AD41" s="68">
        <f t="shared" si="8"/>
        <v>0.25038656947205656</v>
      </c>
      <c r="AE41" s="66">
        <v>2144000</v>
      </c>
      <c r="AF41" s="77">
        <v>43926677</v>
      </c>
      <c r="AG41" s="68">
        <f t="shared" si="9"/>
        <v>0.0488086089462219</v>
      </c>
    </row>
    <row r="42" spans="1:33" s="10" customFormat="1" ht="12.75" customHeight="1">
      <c r="A42" s="17" t="s">
        <v>611</v>
      </c>
      <c r="B42" s="38" t="s">
        <v>269</v>
      </c>
      <c r="C42" s="51" t="s">
        <v>270</v>
      </c>
      <c r="D42" s="66">
        <v>31477960</v>
      </c>
      <c r="E42" s="77">
        <v>83858960</v>
      </c>
      <c r="F42" s="103">
        <f aca="true" t="shared" si="10" ref="F42:F73">IF($E42=0,0,($N42/$E42))</f>
        <v>0.37536787959211515</v>
      </c>
      <c r="G42" s="66">
        <v>14103985</v>
      </c>
      <c r="H42" s="77">
        <v>24282787</v>
      </c>
      <c r="I42" s="68">
        <f aca="true" t="shared" si="11" ref="I42:I73">IF($AF42=0,0,($M42/$AF42))</f>
        <v>0.5808223331201645</v>
      </c>
      <c r="J42" s="66">
        <v>14103985</v>
      </c>
      <c r="K42" s="77">
        <v>24282787</v>
      </c>
      <c r="L42" s="68">
        <f aca="true" t="shared" si="12" ref="L42:L73">IF($K42=0,0,($M42/$K42))</f>
        <v>0.5808223331201645</v>
      </c>
      <c r="M42" s="66">
        <v>14103985</v>
      </c>
      <c r="N42" s="77">
        <v>31477960</v>
      </c>
      <c r="O42" s="68">
        <f aca="true" t="shared" si="13" ref="O42:O73">IF($N42=0,0,($M42/$N42))</f>
        <v>0.4480590546528428</v>
      </c>
      <c r="P42" s="66">
        <v>17015000</v>
      </c>
      <c r="Q42" s="77">
        <v>36352000</v>
      </c>
      <c r="R42" s="68">
        <f aca="true" t="shared" si="14" ref="R42:R73">IF($T42=0,0,($P42/$T42))</f>
        <v>0.46806227992957744</v>
      </c>
      <c r="S42" s="66">
        <v>0</v>
      </c>
      <c r="T42" s="77">
        <v>36352000</v>
      </c>
      <c r="U42" s="68">
        <f aca="true" t="shared" si="15" ref="U42:U73">IF($T42=0,0,($V42/$T42))</f>
        <v>0</v>
      </c>
      <c r="V42" s="66">
        <v>0</v>
      </c>
      <c r="W42" s="77">
        <v>251035190</v>
      </c>
      <c r="X42" s="68">
        <f aca="true" t="shared" si="16" ref="X42:X73">IF($W42=0,0,($V42/$W42))</f>
        <v>0</v>
      </c>
      <c r="Y42" s="66">
        <v>0</v>
      </c>
      <c r="Z42" s="77">
        <v>36352000</v>
      </c>
      <c r="AA42" s="68">
        <f aca="true" t="shared" si="17" ref="AA42:AA73">IF($Z42=0,0,($Y42/$Z42))</f>
        <v>0</v>
      </c>
      <c r="AB42" s="66">
        <v>8918709</v>
      </c>
      <c r="AC42" s="77">
        <v>735000</v>
      </c>
      <c r="AD42" s="68">
        <f aca="true" t="shared" si="18" ref="AD42:AD73">IF($AC42=0,0,($AB42/$AC42))</f>
        <v>12.134297959183673</v>
      </c>
      <c r="AE42" s="66">
        <v>9829632</v>
      </c>
      <c r="AF42" s="77">
        <v>24282787</v>
      </c>
      <c r="AG42" s="68">
        <f aca="true" t="shared" si="19" ref="AG42:AG73">IF($AF42=0,0,($AE42/$AF42))</f>
        <v>0.40479834542880105</v>
      </c>
    </row>
    <row r="43" spans="1:33" s="10" customFormat="1" ht="12.75" customHeight="1">
      <c r="A43" s="17" t="s">
        <v>612</v>
      </c>
      <c r="B43" s="38" t="s">
        <v>550</v>
      </c>
      <c r="C43" s="51" t="s">
        <v>551</v>
      </c>
      <c r="D43" s="66">
        <v>15930000</v>
      </c>
      <c r="E43" s="77">
        <v>106968000</v>
      </c>
      <c r="F43" s="103">
        <f t="shared" si="10"/>
        <v>0.1489230424052053</v>
      </c>
      <c r="G43" s="66">
        <v>39978000</v>
      </c>
      <c r="H43" s="77">
        <v>106968000</v>
      </c>
      <c r="I43" s="68">
        <f t="shared" si="11"/>
        <v>0.37373794031859997</v>
      </c>
      <c r="J43" s="66">
        <v>39978000</v>
      </c>
      <c r="K43" s="77">
        <v>106968000</v>
      </c>
      <c r="L43" s="68">
        <f t="shared" si="12"/>
        <v>0.37373794031859997</v>
      </c>
      <c r="M43" s="66">
        <v>39978000</v>
      </c>
      <c r="N43" s="77">
        <v>15930000</v>
      </c>
      <c r="O43" s="68">
        <f t="shared" si="13"/>
        <v>2.5096045197740113</v>
      </c>
      <c r="P43" s="66">
        <v>9253000</v>
      </c>
      <c r="Q43" s="77">
        <v>85346000</v>
      </c>
      <c r="R43" s="68">
        <f t="shared" si="14"/>
        <v>0.10841750052726548</v>
      </c>
      <c r="S43" s="66">
        <v>0</v>
      </c>
      <c r="T43" s="77">
        <v>85346000</v>
      </c>
      <c r="U43" s="68">
        <f t="shared" si="15"/>
        <v>0</v>
      </c>
      <c r="V43" s="66">
        <v>0</v>
      </c>
      <c r="W43" s="77">
        <v>137087000</v>
      </c>
      <c r="X43" s="68">
        <f t="shared" si="16"/>
        <v>0</v>
      </c>
      <c r="Y43" s="66">
        <v>0</v>
      </c>
      <c r="Z43" s="77">
        <v>85346000</v>
      </c>
      <c r="AA43" s="68">
        <f t="shared" si="17"/>
        <v>0</v>
      </c>
      <c r="AB43" s="66">
        <v>0</v>
      </c>
      <c r="AC43" s="77">
        <v>8705000</v>
      </c>
      <c r="AD43" s="68">
        <f t="shared" si="18"/>
        <v>0</v>
      </c>
      <c r="AE43" s="66">
        <v>15700000</v>
      </c>
      <c r="AF43" s="77">
        <v>106968000</v>
      </c>
      <c r="AG43" s="68">
        <f t="shared" si="19"/>
        <v>0.1467728666517089</v>
      </c>
    </row>
    <row r="44" spans="1:33" s="34" customFormat="1" ht="12.75" customHeight="1">
      <c r="A44" s="39"/>
      <c r="B44" s="40" t="s">
        <v>635</v>
      </c>
      <c r="C44" s="56"/>
      <c r="D44" s="69">
        <f>SUM(D40:D43)</f>
        <v>1027951360</v>
      </c>
      <c r="E44" s="78">
        <f>SUM(E40:E43)</f>
        <v>1500838360</v>
      </c>
      <c r="F44" s="104">
        <f t="shared" si="10"/>
        <v>0.6849181013736882</v>
      </c>
      <c r="G44" s="69">
        <f>SUM(G40:G43)</f>
        <v>313866985</v>
      </c>
      <c r="H44" s="78">
        <f>SUM(H40:H43)</f>
        <v>1653728464</v>
      </c>
      <c r="I44" s="71">
        <f t="shared" si="11"/>
        <v>0.18979354339758162</v>
      </c>
      <c r="J44" s="69">
        <f>SUM(J40:J43)</f>
        <v>313866985</v>
      </c>
      <c r="K44" s="78">
        <f>SUM(K40:K43)</f>
        <v>1273772441</v>
      </c>
      <c r="L44" s="71">
        <f t="shared" si="12"/>
        <v>0.2464074232549674</v>
      </c>
      <c r="M44" s="69">
        <f>SUM(M40:M43)</f>
        <v>313866985</v>
      </c>
      <c r="N44" s="78">
        <f>SUM(N40:N43)</f>
        <v>1027951360</v>
      </c>
      <c r="O44" s="71">
        <f t="shared" si="13"/>
        <v>0.30533252565568864</v>
      </c>
      <c r="P44" s="69">
        <f>SUM(P40:P43)</f>
        <v>169618750</v>
      </c>
      <c r="Q44" s="78">
        <f>SUM(Q40:Q43)</f>
        <v>444456750</v>
      </c>
      <c r="R44" s="71">
        <f t="shared" si="14"/>
        <v>0.3816316210744915</v>
      </c>
      <c r="S44" s="69">
        <f>SUM(S40:S43)</f>
        <v>61000000</v>
      </c>
      <c r="T44" s="78">
        <f>SUM(T40:T43)</f>
        <v>444456750</v>
      </c>
      <c r="U44" s="71">
        <f t="shared" si="15"/>
        <v>0.13724619999583762</v>
      </c>
      <c r="V44" s="69">
        <f>SUM(V40:V43)</f>
        <v>61000000</v>
      </c>
      <c r="W44" s="78">
        <f>SUM(W40:W43)</f>
        <v>1963318190</v>
      </c>
      <c r="X44" s="71">
        <f t="shared" si="16"/>
        <v>0.03106984915165483</v>
      </c>
      <c r="Y44" s="69">
        <f>SUM(Y40:Y43)</f>
        <v>244269250</v>
      </c>
      <c r="Z44" s="78">
        <f>SUM(Z40:Z43)</f>
        <v>444456750</v>
      </c>
      <c r="AA44" s="71">
        <f t="shared" si="17"/>
        <v>0.5495905957103813</v>
      </c>
      <c r="AB44" s="69">
        <f>SUM(AB40:AB43)</f>
        <v>227153709</v>
      </c>
      <c r="AC44" s="78">
        <f>SUM(AC40:AC43)</f>
        <v>759918944</v>
      </c>
      <c r="AD44" s="71">
        <f t="shared" si="18"/>
        <v>0.2989183396380759</v>
      </c>
      <c r="AE44" s="69">
        <f>SUM(AE40:AE43)</f>
        <v>218618632</v>
      </c>
      <c r="AF44" s="78">
        <f>SUM(AF40:AF43)</f>
        <v>1653728464</v>
      </c>
      <c r="AG44" s="71">
        <f t="shared" si="19"/>
        <v>0.13219741738689697</v>
      </c>
    </row>
    <row r="45" spans="1:33" s="10" customFormat="1" ht="12.75" customHeight="1">
      <c r="A45" s="17" t="s">
        <v>611</v>
      </c>
      <c r="B45" s="38" t="s">
        <v>271</v>
      </c>
      <c r="C45" s="51" t="s">
        <v>272</v>
      </c>
      <c r="D45" s="66">
        <v>37465472</v>
      </c>
      <c r="E45" s="77">
        <v>73817472</v>
      </c>
      <c r="F45" s="103">
        <f t="shared" si="10"/>
        <v>0.5075420626704745</v>
      </c>
      <c r="G45" s="66">
        <v>22558193</v>
      </c>
      <c r="H45" s="77">
        <v>57671472</v>
      </c>
      <c r="I45" s="68">
        <f t="shared" si="11"/>
        <v>0.39114994325097163</v>
      </c>
      <c r="J45" s="66">
        <v>22558193</v>
      </c>
      <c r="K45" s="77">
        <v>51171472</v>
      </c>
      <c r="L45" s="68">
        <f t="shared" si="12"/>
        <v>0.4408353349694533</v>
      </c>
      <c r="M45" s="66">
        <v>22558193</v>
      </c>
      <c r="N45" s="77">
        <v>37465472</v>
      </c>
      <c r="O45" s="68">
        <f t="shared" si="13"/>
        <v>0.6021062006105248</v>
      </c>
      <c r="P45" s="66">
        <v>3400000</v>
      </c>
      <c r="Q45" s="77">
        <v>16146000</v>
      </c>
      <c r="R45" s="68">
        <f t="shared" si="14"/>
        <v>0.21057847144803665</v>
      </c>
      <c r="S45" s="66">
        <v>0</v>
      </c>
      <c r="T45" s="77">
        <v>16146000</v>
      </c>
      <c r="U45" s="68">
        <f t="shared" si="15"/>
        <v>0</v>
      </c>
      <c r="V45" s="66">
        <v>0</v>
      </c>
      <c r="W45" s="77">
        <v>66619454</v>
      </c>
      <c r="X45" s="68">
        <f t="shared" si="16"/>
        <v>0</v>
      </c>
      <c r="Y45" s="66">
        <v>5400000</v>
      </c>
      <c r="Z45" s="77">
        <v>16146000</v>
      </c>
      <c r="AA45" s="68">
        <f t="shared" si="17"/>
        <v>0.33444816053511706</v>
      </c>
      <c r="AB45" s="66">
        <v>9741648</v>
      </c>
      <c r="AC45" s="77">
        <v>12434533</v>
      </c>
      <c r="AD45" s="68">
        <f t="shared" si="18"/>
        <v>0.7834349709796098</v>
      </c>
      <c r="AE45" s="66">
        <v>7420250</v>
      </c>
      <c r="AF45" s="77">
        <v>57671472</v>
      </c>
      <c r="AG45" s="68">
        <f t="shared" si="19"/>
        <v>0.12866413397598037</v>
      </c>
    </row>
    <row r="46" spans="1:33" s="10" customFormat="1" ht="12.75" customHeight="1">
      <c r="A46" s="17" t="s">
        <v>611</v>
      </c>
      <c r="B46" s="38" t="s">
        <v>273</v>
      </c>
      <c r="C46" s="51" t="s">
        <v>274</v>
      </c>
      <c r="D46" s="66">
        <v>46872543</v>
      </c>
      <c r="E46" s="77">
        <v>103646316</v>
      </c>
      <c r="F46" s="103">
        <f t="shared" si="10"/>
        <v>0.4522354947955893</v>
      </c>
      <c r="G46" s="66">
        <v>26591631</v>
      </c>
      <c r="H46" s="77">
        <v>96037101</v>
      </c>
      <c r="I46" s="68">
        <f t="shared" si="11"/>
        <v>0.27688914724737473</v>
      </c>
      <c r="J46" s="66">
        <v>26591631</v>
      </c>
      <c r="K46" s="77">
        <v>78142137</v>
      </c>
      <c r="L46" s="68">
        <f t="shared" si="12"/>
        <v>0.3402982311579219</v>
      </c>
      <c r="M46" s="66">
        <v>26591631</v>
      </c>
      <c r="N46" s="77">
        <v>46872543</v>
      </c>
      <c r="O46" s="68">
        <f t="shared" si="13"/>
        <v>0.5673178645331873</v>
      </c>
      <c r="P46" s="66">
        <v>6900000</v>
      </c>
      <c r="Q46" s="77">
        <v>31693000</v>
      </c>
      <c r="R46" s="68">
        <f t="shared" si="14"/>
        <v>0.21771369072034835</v>
      </c>
      <c r="S46" s="66">
        <v>1450000</v>
      </c>
      <c r="T46" s="77">
        <v>31693000</v>
      </c>
      <c r="U46" s="68">
        <f t="shared" si="15"/>
        <v>0.0457514277600732</v>
      </c>
      <c r="V46" s="66">
        <v>1450000</v>
      </c>
      <c r="W46" s="77">
        <v>59843559</v>
      </c>
      <c r="X46" s="68">
        <f t="shared" si="16"/>
        <v>0.02422984234610779</v>
      </c>
      <c r="Y46" s="66">
        <v>27363000</v>
      </c>
      <c r="Z46" s="77">
        <v>31693000</v>
      </c>
      <c r="AA46" s="68">
        <f t="shared" si="17"/>
        <v>0.8633767708957814</v>
      </c>
      <c r="AB46" s="66">
        <v>28261053</v>
      </c>
      <c r="AC46" s="77">
        <v>25187874</v>
      </c>
      <c r="AD46" s="68">
        <f t="shared" si="18"/>
        <v>1.1220102577930953</v>
      </c>
      <c r="AE46" s="66">
        <v>23677222</v>
      </c>
      <c r="AF46" s="77">
        <v>96037101</v>
      </c>
      <c r="AG46" s="68">
        <f t="shared" si="19"/>
        <v>0.2465424482148831</v>
      </c>
    </row>
    <row r="47" spans="1:33" s="10" customFormat="1" ht="12.75" customHeight="1">
      <c r="A47" s="17" t="s">
        <v>611</v>
      </c>
      <c r="B47" s="38" t="s">
        <v>275</v>
      </c>
      <c r="C47" s="51" t="s">
        <v>276</v>
      </c>
      <c r="D47" s="66">
        <v>289793072</v>
      </c>
      <c r="E47" s="77">
        <v>363010072</v>
      </c>
      <c r="F47" s="103">
        <f t="shared" si="10"/>
        <v>0.7983058717996122</v>
      </c>
      <c r="G47" s="66">
        <v>95667230</v>
      </c>
      <c r="H47" s="77">
        <v>363002420</v>
      </c>
      <c r="I47" s="68">
        <f t="shared" si="11"/>
        <v>0.263544331192062</v>
      </c>
      <c r="J47" s="66">
        <v>95667230</v>
      </c>
      <c r="K47" s="77">
        <v>263702420</v>
      </c>
      <c r="L47" s="68">
        <f t="shared" si="12"/>
        <v>0.36278480114061906</v>
      </c>
      <c r="M47" s="66">
        <v>95667230</v>
      </c>
      <c r="N47" s="77">
        <v>289793072</v>
      </c>
      <c r="O47" s="68">
        <f t="shared" si="13"/>
        <v>0.3301225572431904</v>
      </c>
      <c r="P47" s="66">
        <v>0</v>
      </c>
      <c r="Q47" s="77">
        <v>48248000</v>
      </c>
      <c r="R47" s="68">
        <f t="shared" si="14"/>
        <v>0</v>
      </c>
      <c r="S47" s="66">
        <v>0</v>
      </c>
      <c r="T47" s="77">
        <v>48248000</v>
      </c>
      <c r="U47" s="68">
        <f t="shared" si="15"/>
        <v>0</v>
      </c>
      <c r="V47" s="66">
        <v>0</v>
      </c>
      <c r="W47" s="77">
        <v>273480309</v>
      </c>
      <c r="X47" s="68">
        <f t="shared" si="16"/>
        <v>0</v>
      </c>
      <c r="Y47" s="66">
        <v>47248000</v>
      </c>
      <c r="Z47" s="77">
        <v>48248000</v>
      </c>
      <c r="AA47" s="68">
        <f t="shared" si="17"/>
        <v>0.9792737522798872</v>
      </c>
      <c r="AB47" s="66">
        <v>50500000</v>
      </c>
      <c r="AC47" s="77">
        <v>177234750</v>
      </c>
      <c r="AD47" s="68">
        <f t="shared" si="18"/>
        <v>0.28493283625248433</v>
      </c>
      <c r="AE47" s="66">
        <v>0</v>
      </c>
      <c r="AF47" s="77">
        <v>363002420</v>
      </c>
      <c r="AG47" s="68">
        <f t="shared" si="19"/>
        <v>0</v>
      </c>
    </row>
    <row r="48" spans="1:33" s="10" customFormat="1" ht="12.75" customHeight="1">
      <c r="A48" s="17" t="s">
        <v>611</v>
      </c>
      <c r="B48" s="38" t="s">
        <v>277</v>
      </c>
      <c r="C48" s="51" t="s">
        <v>278</v>
      </c>
      <c r="D48" s="66">
        <v>41874836</v>
      </c>
      <c r="E48" s="77">
        <v>107900836</v>
      </c>
      <c r="F48" s="103">
        <f t="shared" si="10"/>
        <v>0.388086298052408</v>
      </c>
      <c r="G48" s="66">
        <v>26761546</v>
      </c>
      <c r="H48" s="77">
        <v>77238589</v>
      </c>
      <c r="I48" s="68">
        <f t="shared" si="11"/>
        <v>0.34647896014775725</v>
      </c>
      <c r="J48" s="66">
        <v>26761546</v>
      </c>
      <c r="K48" s="77">
        <v>77238589</v>
      </c>
      <c r="L48" s="68">
        <f t="shared" si="12"/>
        <v>0.34647896014775725</v>
      </c>
      <c r="M48" s="66">
        <v>26761546</v>
      </c>
      <c r="N48" s="77">
        <v>41874836</v>
      </c>
      <c r="O48" s="68">
        <f t="shared" si="13"/>
        <v>0.6390841984431891</v>
      </c>
      <c r="P48" s="66">
        <v>19669500</v>
      </c>
      <c r="Q48" s="77">
        <v>51834461</v>
      </c>
      <c r="R48" s="68">
        <f t="shared" si="14"/>
        <v>0.379467628688181</v>
      </c>
      <c r="S48" s="66">
        <v>17800000</v>
      </c>
      <c r="T48" s="77">
        <v>51834461</v>
      </c>
      <c r="U48" s="68">
        <f t="shared" si="15"/>
        <v>0.34340088922695655</v>
      </c>
      <c r="V48" s="66">
        <v>17800000</v>
      </c>
      <c r="W48" s="77">
        <v>147922085</v>
      </c>
      <c r="X48" s="68">
        <f t="shared" si="16"/>
        <v>0.12033362022986628</v>
      </c>
      <c r="Y48" s="66">
        <v>22898976</v>
      </c>
      <c r="Z48" s="77">
        <v>51834461</v>
      </c>
      <c r="AA48" s="68">
        <f t="shared" si="17"/>
        <v>0.4417712764486931</v>
      </c>
      <c r="AB48" s="66">
        <v>4367394</v>
      </c>
      <c r="AC48" s="77">
        <v>1004230</v>
      </c>
      <c r="AD48" s="68">
        <f t="shared" si="18"/>
        <v>4.348997739561654</v>
      </c>
      <c r="AE48" s="66">
        <v>4632842</v>
      </c>
      <c r="AF48" s="77">
        <v>77238589</v>
      </c>
      <c r="AG48" s="68">
        <f t="shared" si="19"/>
        <v>0.0599809248198462</v>
      </c>
    </row>
    <row r="49" spans="1:33" s="10" customFormat="1" ht="12.75" customHeight="1">
      <c r="A49" s="17" t="s">
        <v>611</v>
      </c>
      <c r="B49" s="38" t="s">
        <v>279</v>
      </c>
      <c r="C49" s="51" t="s">
        <v>280</v>
      </c>
      <c r="D49" s="66">
        <v>123492000</v>
      </c>
      <c r="E49" s="77">
        <v>194366000</v>
      </c>
      <c r="F49" s="103">
        <f t="shared" si="10"/>
        <v>0.6353580358704711</v>
      </c>
      <c r="G49" s="66">
        <v>48981000</v>
      </c>
      <c r="H49" s="77">
        <v>117764000</v>
      </c>
      <c r="I49" s="68">
        <f t="shared" si="11"/>
        <v>0.4159250704799429</v>
      </c>
      <c r="J49" s="66">
        <v>48981000</v>
      </c>
      <c r="K49" s="77">
        <v>82114000</v>
      </c>
      <c r="L49" s="68">
        <f t="shared" si="12"/>
        <v>0.5964999878218087</v>
      </c>
      <c r="M49" s="66">
        <v>48981000</v>
      </c>
      <c r="N49" s="77">
        <v>123492000</v>
      </c>
      <c r="O49" s="68">
        <f t="shared" si="13"/>
        <v>0.3966329802740258</v>
      </c>
      <c r="P49" s="66">
        <v>34473675</v>
      </c>
      <c r="Q49" s="77">
        <v>64484675</v>
      </c>
      <c r="R49" s="68">
        <f t="shared" si="14"/>
        <v>0.534602601315739</v>
      </c>
      <c r="S49" s="66">
        <v>0</v>
      </c>
      <c r="T49" s="77">
        <v>64484675</v>
      </c>
      <c r="U49" s="68">
        <f t="shared" si="15"/>
        <v>0</v>
      </c>
      <c r="V49" s="66">
        <v>0</v>
      </c>
      <c r="W49" s="77">
        <v>454809000</v>
      </c>
      <c r="X49" s="68">
        <f t="shared" si="16"/>
        <v>0</v>
      </c>
      <c r="Y49" s="66">
        <v>50797681</v>
      </c>
      <c r="Z49" s="77">
        <v>64484675</v>
      </c>
      <c r="AA49" s="68">
        <f t="shared" si="17"/>
        <v>0.7877481122452737</v>
      </c>
      <c r="AB49" s="66">
        <v>42840000</v>
      </c>
      <c r="AC49" s="77">
        <v>62801000</v>
      </c>
      <c r="AD49" s="68">
        <f t="shared" si="18"/>
        <v>0.6821547427588732</v>
      </c>
      <c r="AE49" s="66">
        <v>17841000</v>
      </c>
      <c r="AF49" s="77">
        <v>117764000</v>
      </c>
      <c r="AG49" s="68">
        <f t="shared" si="19"/>
        <v>0.15149791107639007</v>
      </c>
    </row>
    <row r="50" spans="1:33" s="10" customFormat="1" ht="12.75" customHeight="1">
      <c r="A50" s="17" t="s">
        <v>612</v>
      </c>
      <c r="B50" s="38" t="s">
        <v>552</v>
      </c>
      <c r="C50" s="51" t="s">
        <v>553</v>
      </c>
      <c r="D50" s="66">
        <v>309559017</v>
      </c>
      <c r="E50" s="77">
        <v>547622017</v>
      </c>
      <c r="F50" s="103">
        <f t="shared" si="10"/>
        <v>0.5652786180801054</v>
      </c>
      <c r="G50" s="66">
        <v>85304043</v>
      </c>
      <c r="H50" s="77">
        <v>318834020</v>
      </c>
      <c r="I50" s="68">
        <f t="shared" si="11"/>
        <v>0.2675500029764703</v>
      </c>
      <c r="J50" s="66">
        <v>85304043</v>
      </c>
      <c r="K50" s="77">
        <v>268905112</v>
      </c>
      <c r="L50" s="68">
        <f t="shared" si="12"/>
        <v>0.317227301353795</v>
      </c>
      <c r="M50" s="66">
        <v>85304043</v>
      </c>
      <c r="N50" s="77">
        <v>309559017</v>
      </c>
      <c r="O50" s="68">
        <f t="shared" si="13"/>
        <v>0.27556633247740286</v>
      </c>
      <c r="P50" s="66">
        <v>0</v>
      </c>
      <c r="Q50" s="77">
        <v>248052000</v>
      </c>
      <c r="R50" s="68">
        <f t="shared" si="14"/>
        <v>0</v>
      </c>
      <c r="S50" s="66">
        <v>0</v>
      </c>
      <c r="T50" s="77">
        <v>248052000</v>
      </c>
      <c r="U50" s="68">
        <f t="shared" si="15"/>
        <v>0</v>
      </c>
      <c r="V50" s="66">
        <v>0</v>
      </c>
      <c r="W50" s="77">
        <v>248052000</v>
      </c>
      <c r="X50" s="68">
        <f t="shared" si="16"/>
        <v>0</v>
      </c>
      <c r="Y50" s="66">
        <v>186600000</v>
      </c>
      <c r="Z50" s="77">
        <v>248052000</v>
      </c>
      <c r="AA50" s="68">
        <f t="shared" si="17"/>
        <v>0.752261622563011</v>
      </c>
      <c r="AB50" s="66">
        <v>0</v>
      </c>
      <c r="AC50" s="77">
        <v>19901291</v>
      </c>
      <c r="AD50" s="68">
        <f t="shared" si="18"/>
        <v>0</v>
      </c>
      <c r="AE50" s="66">
        <v>0</v>
      </c>
      <c r="AF50" s="77">
        <v>318834020</v>
      </c>
      <c r="AG50" s="68">
        <f t="shared" si="19"/>
        <v>0</v>
      </c>
    </row>
    <row r="51" spans="1:33" s="34" customFormat="1" ht="12.75" customHeight="1">
      <c r="A51" s="39"/>
      <c r="B51" s="40" t="s">
        <v>636</v>
      </c>
      <c r="C51" s="56"/>
      <c r="D51" s="69">
        <f>SUM(D45:D50)</f>
        <v>849056940</v>
      </c>
      <c r="E51" s="78">
        <f>SUM(E45:E50)</f>
        <v>1390362713</v>
      </c>
      <c r="F51" s="104">
        <f t="shared" si="10"/>
        <v>0.6106729791163494</v>
      </c>
      <c r="G51" s="69">
        <f>SUM(G45:G50)</f>
        <v>305863643</v>
      </c>
      <c r="H51" s="78">
        <f>SUM(H45:H50)</f>
        <v>1030547602</v>
      </c>
      <c r="I51" s="71">
        <f t="shared" si="11"/>
        <v>0.29679720025198797</v>
      </c>
      <c r="J51" s="69">
        <f>SUM(J45:J50)</f>
        <v>305863643</v>
      </c>
      <c r="K51" s="78">
        <f>SUM(K45:K50)</f>
        <v>821273730</v>
      </c>
      <c r="L51" s="71">
        <f t="shared" si="12"/>
        <v>0.3724259425660675</v>
      </c>
      <c r="M51" s="69">
        <f>SUM(M45:M50)</f>
        <v>305863643</v>
      </c>
      <c r="N51" s="78">
        <f>SUM(N45:N50)</f>
        <v>849056940</v>
      </c>
      <c r="O51" s="71">
        <f t="shared" si="13"/>
        <v>0.36023925910080895</v>
      </c>
      <c r="P51" s="69">
        <f>SUM(P45:P50)</f>
        <v>64443175</v>
      </c>
      <c r="Q51" s="78">
        <f>SUM(Q45:Q50)</f>
        <v>460458136</v>
      </c>
      <c r="R51" s="71">
        <f t="shared" si="14"/>
        <v>0.1399544713441658</v>
      </c>
      <c r="S51" s="69">
        <f>SUM(S45:S50)</f>
        <v>19250000</v>
      </c>
      <c r="T51" s="78">
        <f>SUM(T45:T50)</f>
        <v>460458136</v>
      </c>
      <c r="U51" s="71">
        <f t="shared" si="15"/>
        <v>0.041806189303602616</v>
      </c>
      <c r="V51" s="69">
        <f>SUM(V45:V50)</f>
        <v>19250000</v>
      </c>
      <c r="W51" s="78">
        <f>SUM(W45:W50)</f>
        <v>1250726407</v>
      </c>
      <c r="X51" s="71">
        <f t="shared" si="16"/>
        <v>0.015391055863426732</v>
      </c>
      <c r="Y51" s="69">
        <f>SUM(Y45:Y50)</f>
        <v>340307657</v>
      </c>
      <c r="Z51" s="78">
        <f>SUM(Z45:Z50)</f>
        <v>460458136</v>
      </c>
      <c r="AA51" s="71">
        <f t="shared" si="17"/>
        <v>0.739063185974414</v>
      </c>
      <c r="AB51" s="69">
        <f>SUM(AB45:AB50)</f>
        <v>135710095</v>
      </c>
      <c r="AC51" s="78">
        <f>SUM(AC45:AC50)</f>
        <v>298563678</v>
      </c>
      <c r="AD51" s="71">
        <f t="shared" si="18"/>
        <v>0.45454321808026493</v>
      </c>
      <c r="AE51" s="69">
        <f>SUM(AE45:AE50)</f>
        <v>53571314</v>
      </c>
      <c r="AF51" s="78">
        <f>SUM(AF45:AF50)</f>
        <v>1030547602</v>
      </c>
      <c r="AG51" s="71">
        <f t="shared" si="19"/>
        <v>0.05198334739320465</v>
      </c>
    </row>
    <row r="52" spans="1:33" s="10" customFormat="1" ht="12.75" customHeight="1">
      <c r="A52" s="17" t="s">
        <v>611</v>
      </c>
      <c r="B52" s="38" t="s">
        <v>281</v>
      </c>
      <c r="C52" s="51" t="s">
        <v>282</v>
      </c>
      <c r="D52" s="66">
        <v>63127903</v>
      </c>
      <c r="E52" s="77">
        <v>119006903</v>
      </c>
      <c r="F52" s="103">
        <f t="shared" si="10"/>
        <v>0.5304558089374025</v>
      </c>
      <c r="G52" s="66">
        <v>13673301</v>
      </c>
      <c r="H52" s="77">
        <v>40827174</v>
      </c>
      <c r="I52" s="68">
        <f t="shared" si="11"/>
        <v>0.33490686864586805</v>
      </c>
      <c r="J52" s="66">
        <v>13673301</v>
      </c>
      <c r="K52" s="77">
        <v>40827174</v>
      </c>
      <c r="L52" s="68">
        <f t="shared" si="12"/>
        <v>0.33490686864586805</v>
      </c>
      <c r="M52" s="66">
        <v>13673301</v>
      </c>
      <c r="N52" s="77">
        <v>63127903</v>
      </c>
      <c r="O52" s="68">
        <f t="shared" si="13"/>
        <v>0.2165967876360474</v>
      </c>
      <c r="P52" s="66">
        <v>13532191</v>
      </c>
      <c r="Q52" s="77">
        <v>73127377</v>
      </c>
      <c r="R52" s="68">
        <f t="shared" si="14"/>
        <v>0.18504958820005263</v>
      </c>
      <c r="S52" s="66">
        <v>0</v>
      </c>
      <c r="T52" s="77">
        <v>73127377</v>
      </c>
      <c r="U52" s="68">
        <f t="shared" si="15"/>
        <v>0</v>
      </c>
      <c r="V52" s="66">
        <v>0</v>
      </c>
      <c r="W52" s="77">
        <v>73127377</v>
      </c>
      <c r="X52" s="68">
        <f t="shared" si="16"/>
        <v>0</v>
      </c>
      <c r="Y52" s="66">
        <v>34928530</v>
      </c>
      <c r="Z52" s="77">
        <v>73127377</v>
      </c>
      <c r="AA52" s="68">
        <f t="shared" si="17"/>
        <v>0.47763958496692693</v>
      </c>
      <c r="AB52" s="66">
        <v>0</v>
      </c>
      <c r="AC52" s="77">
        <v>0</v>
      </c>
      <c r="AD52" s="68">
        <f t="shared" si="18"/>
        <v>0</v>
      </c>
      <c r="AE52" s="66">
        <v>0</v>
      </c>
      <c r="AF52" s="77">
        <v>40827174</v>
      </c>
      <c r="AG52" s="68">
        <f t="shared" si="19"/>
        <v>0</v>
      </c>
    </row>
    <row r="53" spans="1:33" s="10" customFormat="1" ht="12.75" customHeight="1">
      <c r="A53" s="17" t="s">
        <v>611</v>
      </c>
      <c r="B53" s="38" t="s">
        <v>283</v>
      </c>
      <c r="C53" s="51" t="s">
        <v>284</v>
      </c>
      <c r="D53" s="66">
        <v>7718000</v>
      </c>
      <c r="E53" s="77">
        <v>7718000</v>
      </c>
      <c r="F53" s="103">
        <f t="shared" si="10"/>
        <v>1</v>
      </c>
      <c r="G53" s="66">
        <v>28573000</v>
      </c>
      <c r="H53" s="77">
        <v>59888000</v>
      </c>
      <c r="I53" s="68">
        <f t="shared" si="11"/>
        <v>0.47710726689821</v>
      </c>
      <c r="J53" s="66">
        <v>28573000</v>
      </c>
      <c r="K53" s="77">
        <v>59888000</v>
      </c>
      <c r="L53" s="68">
        <f t="shared" si="12"/>
        <v>0.47710726689821</v>
      </c>
      <c r="M53" s="66">
        <v>28573000</v>
      </c>
      <c r="N53" s="77">
        <v>7718000</v>
      </c>
      <c r="O53" s="68">
        <f t="shared" si="13"/>
        <v>3.7021249028245657</v>
      </c>
      <c r="P53" s="66">
        <v>470000</v>
      </c>
      <c r="Q53" s="77">
        <v>490000</v>
      </c>
      <c r="R53" s="68">
        <f t="shared" si="14"/>
        <v>0.9591836734693877</v>
      </c>
      <c r="S53" s="66">
        <v>0</v>
      </c>
      <c r="T53" s="77">
        <v>490000</v>
      </c>
      <c r="U53" s="68">
        <f t="shared" si="15"/>
        <v>0</v>
      </c>
      <c r="V53" s="66">
        <v>0</v>
      </c>
      <c r="W53" s="77">
        <v>0</v>
      </c>
      <c r="X53" s="68">
        <f t="shared" si="16"/>
        <v>0</v>
      </c>
      <c r="Y53" s="66">
        <v>0</v>
      </c>
      <c r="Z53" s="77">
        <v>490000</v>
      </c>
      <c r="AA53" s="68">
        <f t="shared" si="17"/>
        <v>0</v>
      </c>
      <c r="AB53" s="66">
        <v>5268000</v>
      </c>
      <c r="AC53" s="77">
        <v>1051000</v>
      </c>
      <c r="AD53" s="68">
        <f t="shared" si="18"/>
        <v>5.012369172216936</v>
      </c>
      <c r="AE53" s="66">
        <v>0</v>
      </c>
      <c r="AF53" s="77">
        <v>59888000</v>
      </c>
      <c r="AG53" s="68">
        <f t="shared" si="19"/>
        <v>0</v>
      </c>
    </row>
    <row r="54" spans="1:33" s="10" customFormat="1" ht="12.75" customHeight="1">
      <c r="A54" s="17" t="s">
        <v>611</v>
      </c>
      <c r="B54" s="38" t="s">
        <v>285</v>
      </c>
      <c r="C54" s="51" t="s">
        <v>286</v>
      </c>
      <c r="D54" s="66">
        <v>22878700</v>
      </c>
      <c r="E54" s="77">
        <v>38744700</v>
      </c>
      <c r="F54" s="103">
        <f t="shared" si="10"/>
        <v>0.5904988295173276</v>
      </c>
      <c r="G54" s="66">
        <v>8311000</v>
      </c>
      <c r="H54" s="77">
        <v>23511120</v>
      </c>
      <c r="I54" s="68">
        <f t="shared" si="11"/>
        <v>0.3534923049178431</v>
      </c>
      <c r="J54" s="66">
        <v>8311000</v>
      </c>
      <c r="K54" s="77">
        <v>23511120</v>
      </c>
      <c r="L54" s="68">
        <f t="shared" si="12"/>
        <v>0.3534923049178431</v>
      </c>
      <c r="M54" s="66">
        <v>8311000</v>
      </c>
      <c r="N54" s="77">
        <v>22878700</v>
      </c>
      <c r="O54" s="68">
        <f t="shared" si="13"/>
        <v>0.36326364697294866</v>
      </c>
      <c r="P54" s="66">
        <v>100</v>
      </c>
      <c r="Q54" s="77">
        <v>100</v>
      </c>
      <c r="R54" s="68">
        <f t="shared" si="14"/>
        <v>1</v>
      </c>
      <c r="S54" s="66">
        <v>0</v>
      </c>
      <c r="T54" s="77">
        <v>100</v>
      </c>
      <c r="U54" s="68">
        <f t="shared" si="15"/>
        <v>0</v>
      </c>
      <c r="V54" s="66">
        <v>0</v>
      </c>
      <c r="W54" s="77">
        <v>43200000</v>
      </c>
      <c r="X54" s="68">
        <f t="shared" si="16"/>
        <v>0</v>
      </c>
      <c r="Y54" s="66">
        <v>0</v>
      </c>
      <c r="Z54" s="77">
        <v>100</v>
      </c>
      <c r="AA54" s="68">
        <f t="shared" si="17"/>
        <v>0</v>
      </c>
      <c r="AB54" s="66">
        <v>4215000</v>
      </c>
      <c r="AC54" s="77">
        <v>811000</v>
      </c>
      <c r="AD54" s="68">
        <f t="shared" si="18"/>
        <v>5.197287299630086</v>
      </c>
      <c r="AE54" s="66">
        <v>4000000</v>
      </c>
      <c r="AF54" s="77">
        <v>23511120</v>
      </c>
      <c r="AG54" s="68">
        <f t="shared" si="19"/>
        <v>0.17013226081956112</v>
      </c>
    </row>
    <row r="55" spans="1:33" s="10" customFormat="1" ht="12.75" customHeight="1">
      <c r="A55" s="17" t="s">
        <v>611</v>
      </c>
      <c r="B55" s="38" t="s">
        <v>287</v>
      </c>
      <c r="C55" s="51" t="s">
        <v>288</v>
      </c>
      <c r="D55" s="66">
        <v>95566000</v>
      </c>
      <c r="E55" s="77">
        <v>136349000</v>
      </c>
      <c r="F55" s="103">
        <f t="shared" si="10"/>
        <v>0.7008925624683716</v>
      </c>
      <c r="G55" s="66">
        <v>18255000</v>
      </c>
      <c r="H55" s="77">
        <v>50278000</v>
      </c>
      <c r="I55" s="68">
        <f t="shared" si="11"/>
        <v>0.36308126814909103</v>
      </c>
      <c r="J55" s="66">
        <v>18255000</v>
      </c>
      <c r="K55" s="77">
        <v>50278000</v>
      </c>
      <c r="L55" s="68">
        <f t="shared" si="12"/>
        <v>0.36308126814909103</v>
      </c>
      <c r="M55" s="66">
        <v>18255000</v>
      </c>
      <c r="N55" s="77">
        <v>95566000</v>
      </c>
      <c r="O55" s="68">
        <f t="shared" si="13"/>
        <v>0.19101981876399557</v>
      </c>
      <c r="P55" s="66">
        <v>0</v>
      </c>
      <c r="Q55" s="77">
        <v>24412000</v>
      </c>
      <c r="R55" s="68">
        <f t="shared" si="14"/>
        <v>0</v>
      </c>
      <c r="S55" s="66">
        <v>0</v>
      </c>
      <c r="T55" s="77">
        <v>24412000</v>
      </c>
      <c r="U55" s="68">
        <f t="shared" si="15"/>
        <v>0</v>
      </c>
      <c r="V55" s="66">
        <v>0</v>
      </c>
      <c r="W55" s="77">
        <v>12412000</v>
      </c>
      <c r="X55" s="68">
        <f t="shared" si="16"/>
        <v>0</v>
      </c>
      <c r="Y55" s="66">
        <v>12000000</v>
      </c>
      <c r="Z55" s="77">
        <v>24412000</v>
      </c>
      <c r="AA55" s="68">
        <f t="shared" si="17"/>
        <v>0.4915615271178109</v>
      </c>
      <c r="AB55" s="66">
        <v>0</v>
      </c>
      <c r="AC55" s="77">
        <v>24000</v>
      </c>
      <c r="AD55" s="68">
        <f t="shared" si="18"/>
        <v>0</v>
      </c>
      <c r="AE55" s="66">
        <v>5866000</v>
      </c>
      <c r="AF55" s="77">
        <v>50278000</v>
      </c>
      <c r="AG55" s="68">
        <f t="shared" si="19"/>
        <v>0.11667130753013247</v>
      </c>
    </row>
    <row r="56" spans="1:33" s="10" customFormat="1" ht="12.75" customHeight="1">
      <c r="A56" s="17" t="s">
        <v>611</v>
      </c>
      <c r="B56" s="38" t="s">
        <v>289</v>
      </c>
      <c r="C56" s="51" t="s">
        <v>290</v>
      </c>
      <c r="D56" s="66">
        <v>87585070</v>
      </c>
      <c r="E56" s="77">
        <v>128207070</v>
      </c>
      <c r="F56" s="103">
        <f t="shared" si="10"/>
        <v>0.6831531989616485</v>
      </c>
      <c r="G56" s="66">
        <v>30528775</v>
      </c>
      <c r="H56" s="77">
        <v>69686622</v>
      </c>
      <c r="I56" s="68">
        <f t="shared" si="11"/>
        <v>0.4380865957313873</v>
      </c>
      <c r="J56" s="66">
        <v>30528775</v>
      </c>
      <c r="K56" s="77">
        <v>69686622</v>
      </c>
      <c r="L56" s="68">
        <f t="shared" si="12"/>
        <v>0.4380865957313873</v>
      </c>
      <c r="M56" s="66">
        <v>30528775</v>
      </c>
      <c r="N56" s="77">
        <v>87585070</v>
      </c>
      <c r="O56" s="68">
        <f t="shared" si="13"/>
        <v>0.34856140435807154</v>
      </c>
      <c r="P56" s="66">
        <v>0</v>
      </c>
      <c r="Q56" s="77">
        <v>0</v>
      </c>
      <c r="R56" s="68">
        <f t="shared" si="14"/>
        <v>0</v>
      </c>
      <c r="S56" s="66">
        <v>0</v>
      </c>
      <c r="T56" s="77">
        <v>0</v>
      </c>
      <c r="U56" s="68">
        <f t="shared" si="15"/>
        <v>0</v>
      </c>
      <c r="V56" s="66">
        <v>0</v>
      </c>
      <c r="W56" s="77">
        <v>107838000</v>
      </c>
      <c r="X56" s="68">
        <f t="shared" si="16"/>
        <v>0</v>
      </c>
      <c r="Y56" s="66">
        <v>0</v>
      </c>
      <c r="Z56" s="77">
        <v>0</v>
      </c>
      <c r="AA56" s="68">
        <f t="shared" si="17"/>
        <v>0</v>
      </c>
      <c r="AB56" s="66">
        <v>11191000</v>
      </c>
      <c r="AC56" s="77">
        <v>5096400</v>
      </c>
      <c r="AD56" s="68">
        <f t="shared" si="18"/>
        <v>2.1958637469586373</v>
      </c>
      <c r="AE56" s="66">
        <v>5700000</v>
      </c>
      <c r="AF56" s="77">
        <v>69686622</v>
      </c>
      <c r="AG56" s="68">
        <f t="shared" si="19"/>
        <v>0.08179475251361731</v>
      </c>
    </row>
    <row r="57" spans="1:33" s="10" customFormat="1" ht="12.75" customHeight="1">
      <c r="A57" s="17" t="s">
        <v>612</v>
      </c>
      <c r="B57" s="38" t="s">
        <v>554</v>
      </c>
      <c r="C57" s="51" t="s">
        <v>555</v>
      </c>
      <c r="D57" s="66">
        <v>30670494</v>
      </c>
      <c r="E57" s="77">
        <v>206614651</v>
      </c>
      <c r="F57" s="103">
        <f t="shared" si="10"/>
        <v>0.1484429775505126</v>
      </c>
      <c r="G57" s="66">
        <v>61393894</v>
      </c>
      <c r="H57" s="77">
        <v>206614651</v>
      </c>
      <c r="I57" s="68">
        <f t="shared" si="11"/>
        <v>0.29714201632293735</v>
      </c>
      <c r="J57" s="66">
        <v>61393894</v>
      </c>
      <c r="K57" s="77">
        <v>199241651</v>
      </c>
      <c r="L57" s="68">
        <f t="shared" si="12"/>
        <v>0.30813785015262696</v>
      </c>
      <c r="M57" s="66">
        <v>61393894</v>
      </c>
      <c r="N57" s="77">
        <v>30670494</v>
      </c>
      <c r="O57" s="68">
        <f t="shared" si="13"/>
        <v>2.001724980367124</v>
      </c>
      <c r="P57" s="66">
        <v>0</v>
      </c>
      <c r="Q57" s="77">
        <v>222741391</v>
      </c>
      <c r="R57" s="68">
        <f t="shared" si="14"/>
        <v>0</v>
      </c>
      <c r="S57" s="66">
        <v>0</v>
      </c>
      <c r="T57" s="77">
        <v>222741391</v>
      </c>
      <c r="U57" s="68">
        <f t="shared" si="15"/>
        <v>0</v>
      </c>
      <c r="V57" s="66">
        <v>0</v>
      </c>
      <c r="W57" s="77">
        <v>1010000000</v>
      </c>
      <c r="X57" s="68">
        <f t="shared" si="16"/>
        <v>0</v>
      </c>
      <c r="Y57" s="66">
        <v>222741391</v>
      </c>
      <c r="Z57" s="77">
        <v>222741391</v>
      </c>
      <c r="AA57" s="68">
        <f t="shared" si="17"/>
        <v>1</v>
      </c>
      <c r="AB57" s="66">
        <v>16012000</v>
      </c>
      <c r="AC57" s="77">
        <v>28402219</v>
      </c>
      <c r="AD57" s="68">
        <f t="shared" si="18"/>
        <v>0.563758768284971</v>
      </c>
      <c r="AE57" s="66">
        <v>21000000</v>
      </c>
      <c r="AF57" s="77">
        <v>206614651</v>
      </c>
      <c r="AG57" s="68">
        <f t="shared" si="19"/>
        <v>0.10163848448482</v>
      </c>
    </row>
    <row r="58" spans="1:33" s="34" customFormat="1" ht="12.75" customHeight="1">
      <c r="A58" s="39"/>
      <c r="B58" s="40" t="s">
        <v>637</v>
      </c>
      <c r="C58" s="56"/>
      <c r="D58" s="69">
        <f>SUM(D52:D57)</f>
        <v>307546167</v>
      </c>
      <c r="E58" s="78">
        <f>SUM(E52:E57)</f>
        <v>636640324</v>
      </c>
      <c r="F58" s="104">
        <f t="shared" si="10"/>
        <v>0.4830767945512669</v>
      </c>
      <c r="G58" s="69">
        <f>SUM(G52:G57)</f>
        <v>160734970</v>
      </c>
      <c r="H58" s="78">
        <f>SUM(H52:H57)</f>
        <v>450805567</v>
      </c>
      <c r="I58" s="71">
        <f t="shared" si="11"/>
        <v>0.3565505436626518</v>
      </c>
      <c r="J58" s="69">
        <f>SUM(J52:J57)</f>
        <v>160734970</v>
      </c>
      <c r="K58" s="78">
        <f>SUM(K52:K57)</f>
        <v>443432567</v>
      </c>
      <c r="L58" s="71">
        <f t="shared" si="12"/>
        <v>0.36247894710899753</v>
      </c>
      <c r="M58" s="69">
        <f>SUM(M52:M57)</f>
        <v>160734970</v>
      </c>
      <c r="N58" s="78">
        <f>SUM(N52:N57)</f>
        <v>307546167</v>
      </c>
      <c r="O58" s="71">
        <f t="shared" si="13"/>
        <v>0.5226368826765446</v>
      </c>
      <c r="P58" s="69">
        <f>SUM(P52:P57)</f>
        <v>14002291</v>
      </c>
      <c r="Q58" s="78">
        <f>SUM(Q52:Q57)</f>
        <v>320770868</v>
      </c>
      <c r="R58" s="71">
        <f t="shared" si="14"/>
        <v>0.04365200333591391</v>
      </c>
      <c r="S58" s="69">
        <f>SUM(S52:S57)</f>
        <v>0</v>
      </c>
      <c r="T58" s="78">
        <f>SUM(T52:T57)</f>
        <v>320770868</v>
      </c>
      <c r="U58" s="71">
        <f t="shared" si="15"/>
        <v>0</v>
      </c>
      <c r="V58" s="69">
        <f>SUM(V52:V57)</f>
        <v>0</v>
      </c>
      <c r="W58" s="78">
        <f>SUM(W52:W57)</f>
        <v>1246577377</v>
      </c>
      <c r="X58" s="71">
        <f t="shared" si="16"/>
        <v>0</v>
      </c>
      <c r="Y58" s="69">
        <f>SUM(Y52:Y57)</f>
        <v>269669921</v>
      </c>
      <c r="Z58" s="78">
        <f>SUM(Z52:Z57)</f>
        <v>320770868</v>
      </c>
      <c r="AA58" s="71">
        <f t="shared" si="17"/>
        <v>0.8406933044805054</v>
      </c>
      <c r="AB58" s="69">
        <f>SUM(AB52:AB57)</f>
        <v>36686000</v>
      </c>
      <c r="AC58" s="78">
        <f>SUM(AC52:AC57)</f>
        <v>35384619</v>
      </c>
      <c r="AD58" s="71">
        <f t="shared" si="18"/>
        <v>1.0367781549378843</v>
      </c>
      <c r="AE58" s="69">
        <f>SUM(AE52:AE57)</f>
        <v>36566000</v>
      </c>
      <c r="AF58" s="78">
        <f>SUM(AF52:AF57)</f>
        <v>450805567</v>
      </c>
      <c r="AG58" s="71">
        <f t="shared" si="19"/>
        <v>0.08111257419321088</v>
      </c>
    </row>
    <row r="59" spans="1:33" s="10" customFormat="1" ht="12.75" customHeight="1">
      <c r="A59" s="17" t="s">
        <v>611</v>
      </c>
      <c r="B59" s="38" t="s">
        <v>291</v>
      </c>
      <c r="C59" s="51" t="s">
        <v>292</v>
      </c>
      <c r="D59" s="66">
        <v>21160000</v>
      </c>
      <c r="E59" s="77">
        <v>61500000</v>
      </c>
      <c r="F59" s="103">
        <f t="shared" si="10"/>
        <v>0.3440650406504065</v>
      </c>
      <c r="G59" s="66">
        <v>16625000</v>
      </c>
      <c r="H59" s="77">
        <v>43875080</v>
      </c>
      <c r="I59" s="68">
        <f t="shared" si="11"/>
        <v>0.37891668801515577</v>
      </c>
      <c r="J59" s="66">
        <v>16625000</v>
      </c>
      <c r="K59" s="77">
        <v>43875080</v>
      </c>
      <c r="L59" s="68">
        <f t="shared" si="12"/>
        <v>0.37891668801515577</v>
      </c>
      <c r="M59" s="66">
        <v>16625000</v>
      </c>
      <c r="N59" s="77">
        <v>21160000</v>
      </c>
      <c r="O59" s="68">
        <f t="shared" si="13"/>
        <v>0.7856805293005671</v>
      </c>
      <c r="P59" s="66">
        <v>0</v>
      </c>
      <c r="Q59" s="77">
        <v>17624000</v>
      </c>
      <c r="R59" s="68">
        <f t="shared" si="14"/>
        <v>0</v>
      </c>
      <c r="S59" s="66">
        <v>0</v>
      </c>
      <c r="T59" s="77">
        <v>17624000</v>
      </c>
      <c r="U59" s="68">
        <f t="shared" si="15"/>
        <v>0</v>
      </c>
      <c r="V59" s="66">
        <v>0</v>
      </c>
      <c r="W59" s="77">
        <v>16124000</v>
      </c>
      <c r="X59" s="68">
        <f t="shared" si="16"/>
        <v>0</v>
      </c>
      <c r="Y59" s="66">
        <v>1000000</v>
      </c>
      <c r="Z59" s="77">
        <v>17624000</v>
      </c>
      <c r="AA59" s="68">
        <f t="shared" si="17"/>
        <v>0.05674080798910577</v>
      </c>
      <c r="AB59" s="66">
        <v>0</v>
      </c>
      <c r="AC59" s="77">
        <v>233424</v>
      </c>
      <c r="AD59" s="68">
        <f t="shared" si="18"/>
        <v>0</v>
      </c>
      <c r="AE59" s="66">
        <v>14475000</v>
      </c>
      <c r="AF59" s="77">
        <v>43875080</v>
      </c>
      <c r="AG59" s="68">
        <f t="shared" si="19"/>
        <v>0.32991392836206795</v>
      </c>
    </row>
    <row r="60" spans="1:33" s="10" customFormat="1" ht="12.75" customHeight="1">
      <c r="A60" s="17" t="s">
        <v>611</v>
      </c>
      <c r="B60" s="38" t="s">
        <v>75</v>
      </c>
      <c r="C60" s="51" t="s">
        <v>76</v>
      </c>
      <c r="D60" s="66">
        <v>1690796601</v>
      </c>
      <c r="E60" s="77">
        <v>1861269601</v>
      </c>
      <c r="F60" s="103">
        <f t="shared" si="10"/>
        <v>0.9084103668225118</v>
      </c>
      <c r="G60" s="66">
        <v>410823502</v>
      </c>
      <c r="H60" s="77">
        <v>2046273803</v>
      </c>
      <c r="I60" s="68">
        <f t="shared" si="11"/>
        <v>0.20076663318354568</v>
      </c>
      <c r="J60" s="66">
        <v>410823502</v>
      </c>
      <c r="K60" s="77">
        <v>1158229203</v>
      </c>
      <c r="L60" s="68">
        <f t="shared" si="12"/>
        <v>0.35469965783620466</v>
      </c>
      <c r="M60" s="66">
        <v>410823502</v>
      </c>
      <c r="N60" s="77">
        <v>1690796601</v>
      </c>
      <c r="O60" s="68">
        <f t="shared" si="13"/>
        <v>0.24297629990326672</v>
      </c>
      <c r="P60" s="66">
        <v>124152200</v>
      </c>
      <c r="Q60" s="77">
        <v>220734200</v>
      </c>
      <c r="R60" s="68">
        <f t="shared" si="14"/>
        <v>0.5624511290049299</v>
      </c>
      <c r="S60" s="66">
        <v>100000000</v>
      </c>
      <c r="T60" s="77">
        <v>220734200</v>
      </c>
      <c r="U60" s="68">
        <f t="shared" si="15"/>
        <v>0.4530335580077759</v>
      </c>
      <c r="V60" s="66">
        <v>100000000</v>
      </c>
      <c r="W60" s="77">
        <v>4470732000</v>
      </c>
      <c r="X60" s="68">
        <f t="shared" si="16"/>
        <v>0.022367701754433054</v>
      </c>
      <c r="Y60" s="66">
        <v>207604000</v>
      </c>
      <c r="Z60" s="77">
        <v>220734200</v>
      </c>
      <c r="AA60" s="68">
        <f t="shared" si="17"/>
        <v>0.940515787766463</v>
      </c>
      <c r="AB60" s="66">
        <v>116281000</v>
      </c>
      <c r="AC60" s="77">
        <v>1360009700</v>
      </c>
      <c r="AD60" s="68">
        <f t="shared" si="18"/>
        <v>0.08550012547704623</v>
      </c>
      <c r="AE60" s="66">
        <v>227686000</v>
      </c>
      <c r="AF60" s="77">
        <v>2046273803</v>
      </c>
      <c r="AG60" s="68">
        <f t="shared" si="19"/>
        <v>0.11126858960232704</v>
      </c>
    </row>
    <row r="61" spans="1:33" s="10" customFormat="1" ht="12.75" customHeight="1">
      <c r="A61" s="17" t="s">
        <v>611</v>
      </c>
      <c r="B61" s="38" t="s">
        <v>293</v>
      </c>
      <c r="C61" s="51" t="s">
        <v>294</v>
      </c>
      <c r="D61" s="66">
        <v>13541000</v>
      </c>
      <c r="E61" s="77">
        <v>55733000</v>
      </c>
      <c r="F61" s="103">
        <f t="shared" si="10"/>
        <v>0.24296197943767606</v>
      </c>
      <c r="G61" s="66">
        <v>8018954</v>
      </c>
      <c r="H61" s="77">
        <v>18623086</v>
      </c>
      <c r="I61" s="68">
        <f t="shared" si="11"/>
        <v>0.43059211561392136</v>
      </c>
      <c r="J61" s="66">
        <v>8018954</v>
      </c>
      <c r="K61" s="77">
        <v>18623086</v>
      </c>
      <c r="L61" s="68">
        <f t="shared" si="12"/>
        <v>0.43059211561392136</v>
      </c>
      <c r="M61" s="66">
        <v>8018954</v>
      </c>
      <c r="N61" s="77">
        <v>13541000</v>
      </c>
      <c r="O61" s="68">
        <f t="shared" si="13"/>
        <v>0.5921980651355143</v>
      </c>
      <c r="P61" s="66">
        <v>0</v>
      </c>
      <c r="Q61" s="77">
        <v>11718000</v>
      </c>
      <c r="R61" s="68">
        <f t="shared" si="14"/>
        <v>0</v>
      </c>
      <c r="S61" s="66">
        <v>0</v>
      </c>
      <c r="T61" s="77">
        <v>11718000</v>
      </c>
      <c r="U61" s="68">
        <f t="shared" si="15"/>
        <v>0</v>
      </c>
      <c r="V61" s="66">
        <v>0</v>
      </c>
      <c r="W61" s="77">
        <v>19100000</v>
      </c>
      <c r="X61" s="68">
        <f t="shared" si="16"/>
        <v>0</v>
      </c>
      <c r="Y61" s="66">
        <v>0</v>
      </c>
      <c r="Z61" s="77">
        <v>11718000</v>
      </c>
      <c r="AA61" s="68">
        <f t="shared" si="17"/>
        <v>0</v>
      </c>
      <c r="AB61" s="66">
        <v>594000</v>
      </c>
      <c r="AC61" s="77">
        <v>0</v>
      </c>
      <c r="AD61" s="68">
        <f t="shared" si="18"/>
        <v>0</v>
      </c>
      <c r="AE61" s="66">
        <v>6012000</v>
      </c>
      <c r="AF61" s="77">
        <v>18623086</v>
      </c>
      <c r="AG61" s="68">
        <f t="shared" si="19"/>
        <v>0.32282512146483133</v>
      </c>
    </row>
    <row r="62" spans="1:33" s="10" customFormat="1" ht="12.75" customHeight="1">
      <c r="A62" s="17" t="s">
        <v>611</v>
      </c>
      <c r="B62" s="38" t="s">
        <v>295</v>
      </c>
      <c r="C62" s="51" t="s">
        <v>296</v>
      </c>
      <c r="D62" s="66">
        <v>107958360</v>
      </c>
      <c r="E62" s="77">
        <v>178736100</v>
      </c>
      <c r="F62" s="103">
        <f t="shared" si="10"/>
        <v>0.6040098223022657</v>
      </c>
      <c r="G62" s="66">
        <v>55755040</v>
      </c>
      <c r="H62" s="77">
        <v>178565400</v>
      </c>
      <c r="I62" s="68">
        <f t="shared" si="11"/>
        <v>0.3122387651807125</v>
      </c>
      <c r="J62" s="66">
        <v>55755040</v>
      </c>
      <c r="K62" s="77">
        <v>152334820</v>
      </c>
      <c r="L62" s="68">
        <f t="shared" si="12"/>
        <v>0.3660032551979909</v>
      </c>
      <c r="M62" s="66">
        <v>55755040</v>
      </c>
      <c r="N62" s="77">
        <v>107958360</v>
      </c>
      <c r="O62" s="68">
        <f t="shared" si="13"/>
        <v>0.516449490340535</v>
      </c>
      <c r="P62" s="66">
        <v>0</v>
      </c>
      <c r="Q62" s="77">
        <v>33317988</v>
      </c>
      <c r="R62" s="68">
        <f t="shared" si="14"/>
        <v>0</v>
      </c>
      <c r="S62" s="66">
        <v>0</v>
      </c>
      <c r="T62" s="77">
        <v>33317988</v>
      </c>
      <c r="U62" s="68">
        <f t="shared" si="15"/>
        <v>0</v>
      </c>
      <c r="V62" s="66">
        <v>0</v>
      </c>
      <c r="W62" s="77">
        <v>297924000</v>
      </c>
      <c r="X62" s="68">
        <f t="shared" si="16"/>
        <v>0</v>
      </c>
      <c r="Y62" s="66">
        <v>24176719</v>
      </c>
      <c r="Z62" s="77">
        <v>33317988</v>
      </c>
      <c r="AA62" s="68">
        <f t="shared" si="17"/>
        <v>0.7256356236156877</v>
      </c>
      <c r="AB62" s="66">
        <v>12025000</v>
      </c>
      <c r="AC62" s="77">
        <v>55335440</v>
      </c>
      <c r="AD62" s="68">
        <f t="shared" si="18"/>
        <v>0.21731100358106847</v>
      </c>
      <c r="AE62" s="66">
        <v>12943000</v>
      </c>
      <c r="AF62" s="77">
        <v>178565400</v>
      </c>
      <c r="AG62" s="68">
        <f t="shared" si="19"/>
        <v>0.07248324703441988</v>
      </c>
    </row>
    <row r="63" spans="1:33" s="10" customFormat="1" ht="12.75" customHeight="1">
      <c r="A63" s="17" t="s">
        <v>611</v>
      </c>
      <c r="B63" s="38" t="s">
        <v>297</v>
      </c>
      <c r="C63" s="51" t="s">
        <v>298</v>
      </c>
      <c r="D63" s="66">
        <v>56912000</v>
      </c>
      <c r="E63" s="77">
        <v>78382000</v>
      </c>
      <c r="F63" s="103">
        <f t="shared" si="10"/>
        <v>0.7260850705519124</v>
      </c>
      <c r="G63" s="66">
        <v>16008000</v>
      </c>
      <c r="H63" s="77">
        <v>44358000</v>
      </c>
      <c r="I63" s="68">
        <f t="shared" si="11"/>
        <v>0.3608819153253077</v>
      </c>
      <c r="J63" s="66">
        <v>16008000</v>
      </c>
      <c r="K63" s="77">
        <v>33358000</v>
      </c>
      <c r="L63" s="68">
        <f t="shared" si="12"/>
        <v>0.47988488518496314</v>
      </c>
      <c r="M63" s="66">
        <v>16008000</v>
      </c>
      <c r="N63" s="77">
        <v>56912000</v>
      </c>
      <c r="O63" s="68">
        <f t="shared" si="13"/>
        <v>0.2812763564801799</v>
      </c>
      <c r="P63" s="66">
        <v>3737000</v>
      </c>
      <c r="Q63" s="77">
        <v>31998000</v>
      </c>
      <c r="R63" s="68">
        <f t="shared" si="14"/>
        <v>0.11678854928433027</v>
      </c>
      <c r="S63" s="66">
        <v>0</v>
      </c>
      <c r="T63" s="77">
        <v>31998000</v>
      </c>
      <c r="U63" s="68">
        <f t="shared" si="15"/>
        <v>0</v>
      </c>
      <c r="V63" s="66">
        <v>0</v>
      </c>
      <c r="W63" s="77">
        <v>106261763</v>
      </c>
      <c r="X63" s="68">
        <f t="shared" si="16"/>
        <v>0</v>
      </c>
      <c r="Y63" s="66">
        <v>25111000</v>
      </c>
      <c r="Z63" s="77">
        <v>31998000</v>
      </c>
      <c r="AA63" s="68">
        <f t="shared" si="17"/>
        <v>0.7847677979873742</v>
      </c>
      <c r="AB63" s="66">
        <v>2786420</v>
      </c>
      <c r="AC63" s="77">
        <v>13920000</v>
      </c>
      <c r="AD63" s="68">
        <f t="shared" si="18"/>
        <v>0.20017385057471265</v>
      </c>
      <c r="AE63" s="66">
        <v>2500000</v>
      </c>
      <c r="AF63" s="77">
        <v>44358000</v>
      </c>
      <c r="AG63" s="68">
        <f t="shared" si="19"/>
        <v>0.05635961945984941</v>
      </c>
    </row>
    <row r="64" spans="1:33" s="10" customFormat="1" ht="12.75" customHeight="1">
      <c r="A64" s="17" t="s">
        <v>611</v>
      </c>
      <c r="B64" s="38" t="s">
        <v>299</v>
      </c>
      <c r="C64" s="51" t="s">
        <v>300</v>
      </c>
      <c r="D64" s="66">
        <v>41095000</v>
      </c>
      <c r="E64" s="77">
        <v>90744000</v>
      </c>
      <c r="F64" s="103">
        <f t="shared" si="10"/>
        <v>0.4528674072114961</v>
      </c>
      <c r="G64" s="66">
        <v>16532000</v>
      </c>
      <c r="H64" s="77">
        <v>47857000</v>
      </c>
      <c r="I64" s="68">
        <f t="shared" si="11"/>
        <v>0.34544580730091734</v>
      </c>
      <c r="J64" s="66">
        <v>16532000</v>
      </c>
      <c r="K64" s="77">
        <v>44161000</v>
      </c>
      <c r="L64" s="68">
        <f t="shared" si="12"/>
        <v>0.37435746473132403</v>
      </c>
      <c r="M64" s="66">
        <v>16532000</v>
      </c>
      <c r="N64" s="77">
        <v>41095000</v>
      </c>
      <c r="O64" s="68">
        <f t="shared" si="13"/>
        <v>0.402287382893296</v>
      </c>
      <c r="P64" s="66">
        <v>0</v>
      </c>
      <c r="Q64" s="77">
        <v>18697000</v>
      </c>
      <c r="R64" s="68">
        <f t="shared" si="14"/>
        <v>0</v>
      </c>
      <c r="S64" s="66">
        <v>0</v>
      </c>
      <c r="T64" s="77">
        <v>18697000</v>
      </c>
      <c r="U64" s="68">
        <f t="shared" si="15"/>
        <v>0</v>
      </c>
      <c r="V64" s="66">
        <v>0</v>
      </c>
      <c r="W64" s="77">
        <v>70606000</v>
      </c>
      <c r="X64" s="68">
        <f t="shared" si="16"/>
        <v>0</v>
      </c>
      <c r="Y64" s="66">
        <v>14757527</v>
      </c>
      <c r="Z64" s="77">
        <v>18697000</v>
      </c>
      <c r="AA64" s="68">
        <f t="shared" si="17"/>
        <v>0.7892991923838049</v>
      </c>
      <c r="AB64" s="66">
        <v>5326000</v>
      </c>
      <c r="AC64" s="77">
        <v>4037000</v>
      </c>
      <c r="AD64" s="68">
        <f t="shared" si="18"/>
        <v>1.3192965073074066</v>
      </c>
      <c r="AE64" s="66">
        <v>2286000</v>
      </c>
      <c r="AF64" s="77">
        <v>47857000</v>
      </c>
      <c r="AG64" s="68">
        <f t="shared" si="19"/>
        <v>0.04776730676807991</v>
      </c>
    </row>
    <row r="65" spans="1:33" s="10" customFormat="1" ht="12.75" customHeight="1">
      <c r="A65" s="17" t="s">
        <v>612</v>
      </c>
      <c r="B65" s="38" t="s">
        <v>556</v>
      </c>
      <c r="C65" s="51" t="s">
        <v>557</v>
      </c>
      <c r="D65" s="66">
        <v>288659548</v>
      </c>
      <c r="E65" s="77">
        <v>638566180</v>
      </c>
      <c r="F65" s="103">
        <f t="shared" si="10"/>
        <v>0.45204327607829153</v>
      </c>
      <c r="G65" s="66">
        <v>113771740</v>
      </c>
      <c r="H65" s="77">
        <v>441811322</v>
      </c>
      <c r="I65" s="68">
        <f t="shared" si="11"/>
        <v>0.2575120517169544</v>
      </c>
      <c r="J65" s="66">
        <v>113771740</v>
      </c>
      <c r="K65" s="77">
        <v>420571226</v>
      </c>
      <c r="L65" s="68">
        <f t="shared" si="12"/>
        <v>0.27051717513361223</v>
      </c>
      <c r="M65" s="66">
        <v>113771740</v>
      </c>
      <c r="N65" s="77">
        <v>288659548</v>
      </c>
      <c r="O65" s="68">
        <f t="shared" si="13"/>
        <v>0.3941381492082153</v>
      </c>
      <c r="P65" s="66">
        <v>38942500</v>
      </c>
      <c r="Q65" s="77">
        <v>196754868</v>
      </c>
      <c r="R65" s="68">
        <f t="shared" si="14"/>
        <v>0.19792394666443527</v>
      </c>
      <c r="S65" s="66">
        <v>0</v>
      </c>
      <c r="T65" s="77">
        <v>196754868</v>
      </c>
      <c r="U65" s="68">
        <f t="shared" si="15"/>
        <v>0</v>
      </c>
      <c r="V65" s="66">
        <v>0</v>
      </c>
      <c r="W65" s="77">
        <v>943416000</v>
      </c>
      <c r="X65" s="68">
        <f t="shared" si="16"/>
        <v>0</v>
      </c>
      <c r="Y65" s="66">
        <v>194492368</v>
      </c>
      <c r="Z65" s="77">
        <v>196754868</v>
      </c>
      <c r="AA65" s="68">
        <f t="shared" si="17"/>
        <v>0.9885009198349288</v>
      </c>
      <c r="AB65" s="66">
        <v>12262000</v>
      </c>
      <c r="AC65" s="77">
        <v>32873086</v>
      </c>
      <c r="AD65" s="68">
        <f t="shared" si="18"/>
        <v>0.3730103100147032</v>
      </c>
      <c r="AE65" s="66">
        <v>35945000</v>
      </c>
      <c r="AF65" s="77">
        <v>441811322</v>
      </c>
      <c r="AG65" s="68">
        <f t="shared" si="19"/>
        <v>0.08135825908055837</v>
      </c>
    </row>
    <row r="66" spans="1:33" s="34" customFormat="1" ht="12.75" customHeight="1">
      <c r="A66" s="39"/>
      <c r="B66" s="40" t="s">
        <v>638</v>
      </c>
      <c r="C66" s="56"/>
      <c r="D66" s="69">
        <f>SUM(D59:D65)</f>
        <v>2220122509</v>
      </c>
      <c r="E66" s="78">
        <f>SUM(E59:E65)</f>
        <v>2964930881</v>
      </c>
      <c r="F66" s="104">
        <f t="shared" si="10"/>
        <v>0.7487940185139176</v>
      </c>
      <c r="G66" s="69">
        <f>SUM(G59:G65)</f>
        <v>637534236</v>
      </c>
      <c r="H66" s="78">
        <f>SUM(H59:H65)</f>
        <v>2821363691</v>
      </c>
      <c r="I66" s="71">
        <f t="shared" si="11"/>
        <v>0.22596669760573593</v>
      </c>
      <c r="J66" s="69">
        <f>SUM(J59:J65)</f>
        <v>637534236</v>
      </c>
      <c r="K66" s="78">
        <f>SUM(K59:K65)</f>
        <v>1871152415</v>
      </c>
      <c r="L66" s="71">
        <f t="shared" si="12"/>
        <v>0.3407174268056619</v>
      </c>
      <c r="M66" s="69">
        <f>SUM(M59:M65)</f>
        <v>637534236</v>
      </c>
      <c r="N66" s="78">
        <f>SUM(N59:N65)</f>
        <v>2220122509</v>
      </c>
      <c r="O66" s="71">
        <f t="shared" si="13"/>
        <v>0.287161736983227</v>
      </c>
      <c r="P66" s="69">
        <f>SUM(P59:P65)</f>
        <v>166831700</v>
      </c>
      <c r="Q66" s="78">
        <f>SUM(Q59:Q65)</f>
        <v>530844056</v>
      </c>
      <c r="R66" s="71">
        <f t="shared" si="14"/>
        <v>0.31427628908027183</v>
      </c>
      <c r="S66" s="69">
        <f>SUM(S59:S65)</f>
        <v>100000000</v>
      </c>
      <c r="T66" s="78">
        <f>SUM(T59:T65)</f>
        <v>530844056</v>
      </c>
      <c r="U66" s="71">
        <f t="shared" si="15"/>
        <v>0.18837924032439388</v>
      </c>
      <c r="V66" s="69">
        <f>SUM(V59:V65)</f>
        <v>100000000</v>
      </c>
      <c r="W66" s="78">
        <f>SUM(W59:W65)</f>
        <v>5924163763</v>
      </c>
      <c r="X66" s="71">
        <f t="shared" si="16"/>
        <v>0.016880019526901116</v>
      </c>
      <c r="Y66" s="69">
        <f>SUM(Y59:Y65)</f>
        <v>467141614</v>
      </c>
      <c r="Z66" s="78">
        <f>SUM(Z59:Z65)</f>
        <v>530844056</v>
      </c>
      <c r="AA66" s="71">
        <f t="shared" si="17"/>
        <v>0.8799978236923124</v>
      </c>
      <c r="AB66" s="69">
        <f>SUM(AB59:AB65)</f>
        <v>149274420</v>
      </c>
      <c r="AC66" s="78">
        <f>SUM(AC59:AC65)</f>
        <v>1466408650</v>
      </c>
      <c r="AD66" s="71">
        <f t="shared" si="18"/>
        <v>0.1017959216211661</v>
      </c>
      <c r="AE66" s="69">
        <f>SUM(AE59:AE65)</f>
        <v>301847000</v>
      </c>
      <c r="AF66" s="78">
        <f>SUM(AF59:AF65)</f>
        <v>2821363691</v>
      </c>
      <c r="AG66" s="71">
        <f t="shared" si="19"/>
        <v>0.1069862070469241</v>
      </c>
    </row>
    <row r="67" spans="1:33" s="10" customFormat="1" ht="12.75" customHeight="1">
      <c r="A67" s="17" t="s">
        <v>611</v>
      </c>
      <c r="B67" s="38" t="s">
        <v>301</v>
      </c>
      <c r="C67" s="51" t="s">
        <v>302</v>
      </c>
      <c r="D67" s="66">
        <v>111044758</v>
      </c>
      <c r="E67" s="77">
        <v>176188758</v>
      </c>
      <c r="F67" s="103">
        <f t="shared" si="10"/>
        <v>0.6302601781210126</v>
      </c>
      <c r="G67" s="66">
        <v>33758609</v>
      </c>
      <c r="H67" s="77">
        <v>105991255</v>
      </c>
      <c r="I67" s="68">
        <f t="shared" si="11"/>
        <v>0.31850371995312254</v>
      </c>
      <c r="J67" s="66">
        <v>33758609</v>
      </c>
      <c r="K67" s="77">
        <v>98405565</v>
      </c>
      <c r="L67" s="68">
        <f t="shared" si="12"/>
        <v>0.3430558932312415</v>
      </c>
      <c r="M67" s="66">
        <v>33758609</v>
      </c>
      <c r="N67" s="77">
        <v>111044758</v>
      </c>
      <c r="O67" s="68">
        <f t="shared" si="13"/>
        <v>0.3040090285036237</v>
      </c>
      <c r="P67" s="66">
        <v>7559000</v>
      </c>
      <c r="Q67" s="77">
        <v>70198000</v>
      </c>
      <c r="R67" s="68">
        <f t="shared" si="14"/>
        <v>0.10768113051653894</v>
      </c>
      <c r="S67" s="66">
        <v>0</v>
      </c>
      <c r="T67" s="77">
        <v>70198000</v>
      </c>
      <c r="U67" s="68">
        <f t="shared" si="15"/>
        <v>0</v>
      </c>
      <c r="V67" s="66">
        <v>0</v>
      </c>
      <c r="W67" s="77">
        <v>65000000</v>
      </c>
      <c r="X67" s="68">
        <f t="shared" si="16"/>
        <v>0</v>
      </c>
      <c r="Y67" s="66">
        <v>63369000</v>
      </c>
      <c r="Z67" s="77">
        <v>70198000</v>
      </c>
      <c r="AA67" s="68">
        <f t="shared" si="17"/>
        <v>0.9027180261545913</v>
      </c>
      <c r="AB67" s="66">
        <v>8000000</v>
      </c>
      <c r="AC67" s="77">
        <v>16331065</v>
      </c>
      <c r="AD67" s="68">
        <f t="shared" si="18"/>
        <v>0.48986394947298295</v>
      </c>
      <c r="AE67" s="66">
        <v>10000000</v>
      </c>
      <c r="AF67" s="77">
        <v>105991255</v>
      </c>
      <c r="AG67" s="68">
        <f t="shared" si="19"/>
        <v>0.0943474063025294</v>
      </c>
    </row>
    <row r="68" spans="1:33" s="10" customFormat="1" ht="12.75" customHeight="1">
      <c r="A68" s="17" t="s">
        <v>611</v>
      </c>
      <c r="B68" s="38" t="s">
        <v>303</v>
      </c>
      <c r="C68" s="51" t="s">
        <v>304</v>
      </c>
      <c r="D68" s="66">
        <v>775218541</v>
      </c>
      <c r="E68" s="77">
        <v>865142061</v>
      </c>
      <c r="F68" s="103">
        <f t="shared" si="10"/>
        <v>0.8960592438471212</v>
      </c>
      <c r="G68" s="66">
        <v>185580947</v>
      </c>
      <c r="H68" s="77">
        <v>813163863</v>
      </c>
      <c r="I68" s="68">
        <f t="shared" si="11"/>
        <v>0.22822084876636975</v>
      </c>
      <c r="J68" s="66">
        <v>185580947</v>
      </c>
      <c r="K68" s="77">
        <v>512961461</v>
      </c>
      <c r="L68" s="68">
        <f t="shared" si="12"/>
        <v>0.36178341085939786</v>
      </c>
      <c r="M68" s="66">
        <v>185580947</v>
      </c>
      <c r="N68" s="77">
        <v>775218541</v>
      </c>
      <c r="O68" s="68">
        <f t="shared" si="13"/>
        <v>0.23939178074947515</v>
      </c>
      <c r="P68" s="66">
        <v>338916537</v>
      </c>
      <c r="Q68" s="77">
        <v>390852537</v>
      </c>
      <c r="R68" s="68">
        <f t="shared" si="14"/>
        <v>0.8671212411754154</v>
      </c>
      <c r="S68" s="66">
        <v>276729428</v>
      </c>
      <c r="T68" s="77">
        <v>390852537</v>
      </c>
      <c r="U68" s="68">
        <f t="shared" si="15"/>
        <v>0.7080149207269953</v>
      </c>
      <c r="V68" s="66">
        <v>276729428</v>
      </c>
      <c r="W68" s="77">
        <v>1236648152</v>
      </c>
      <c r="X68" s="68">
        <f t="shared" si="16"/>
        <v>0.2237737771672989</v>
      </c>
      <c r="Y68" s="66">
        <v>349218361</v>
      </c>
      <c r="Z68" s="77">
        <v>390852537</v>
      </c>
      <c r="AA68" s="68">
        <f t="shared" si="17"/>
        <v>0.8934785576177544</v>
      </c>
      <c r="AB68" s="66">
        <v>67284434</v>
      </c>
      <c r="AC68" s="77">
        <v>443741899</v>
      </c>
      <c r="AD68" s="68">
        <f t="shared" si="18"/>
        <v>0.15162966163805955</v>
      </c>
      <c r="AE68" s="66">
        <v>105036741</v>
      </c>
      <c r="AF68" s="77">
        <v>813163863</v>
      </c>
      <c r="AG68" s="68">
        <f t="shared" si="19"/>
        <v>0.1291704486380994</v>
      </c>
    </row>
    <row r="69" spans="1:33" s="10" customFormat="1" ht="12.75" customHeight="1">
      <c r="A69" s="17" t="s">
        <v>611</v>
      </c>
      <c r="B69" s="38" t="s">
        <v>305</v>
      </c>
      <c r="C69" s="51" t="s">
        <v>306</v>
      </c>
      <c r="D69" s="66">
        <v>57661005</v>
      </c>
      <c r="E69" s="77">
        <v>107753005</v>
      </c>
      <c r="F69" s="103">
        <f t="shared" si="10"/>
        <v>0.5351220135345646</v>
      </c>
      <c r="G69" s="66">
        <v>21542940</v>
      </c>
      <c r="H69" s="77">
        <v>60229405</v>
      </c>
      <c r="I69" s="68">
        <f t="shared" si="11"/>
        <v>0.35768143484067294</v>
      </c>
      <c r="J69" s="66">
        <v>21542940</v>
      </c>
      <c r="K69" s="77">
        <v>60229405</v>
      </c>
      <c r="L69" s="68">
        <f t="shared" si="12"/>
        <v>0.35768143484067294</v>
      </c>
      <c r="M69" s="66">
        <v>21542940</v>
      </c>
      <c r="N69" s="77">
        <v>57661005</v>
      </c>
      <c r="O69" s="68">
        <f t="shared" si="13"/>
        <v>0.3736136753079486</v>
      </c>
      <c r="P69" s="66">
        <v>0</v>
      </c>
      <c r="Q69" s="77">
        <v>47524000</v>
      </c>
      <c r="R69" s="68">
        <f t="shared" si="14"/>
        <v>0</v>
      </c>
      <c r="S69" s="66">
        <v>0</v>
      </c>
      <c r="T69" s="77">
        <v>47524000</v>
      </c>
      <c r="U69" s="68">
        <f t="shared" si="15"/>
        <v>0</v>
      </c>
      <c r="V69" s="66">
        <v>0</v>
      </c>
      <c r="W69" s="77">
        <v>112248000</v>
      </c>
      <c r="X69" s="68">
        <f t="shared" si="16"/>
        <v>0</v>
      </c>
      <c r="Y69" s="66">
        <v>22274000</v>
      </c>
      <c r="Z69" s="77">
        <v>47524000</v>
      </c>
      <c r="AA69" s="68">
        <f t="shared" si="17"/>
        <v>0.46868950425048395</v>
      </c>
      <c r="AB69" s="66">
        <v>676000</v>
      </c>
      <c r="AC69" s="77">
        <v>0</v>
      </c>
      <c r="AD69" s="68">
        <f t="shared" si="18"/>
        <v>0</v>
      </c>
      <c r="AE69" s="66">
        <v>9269000</v>
      </c>
      <c r="AF69" s="77">
        <v>60229405</v>
      </c>
      <c r="AG69" s="68">
        <f t="shared" si="19"/>
        <v>0.15389492889727202</v>
      </c>
    </row>
    <row r="70" spans="1:33" s="10" customFormat="1" ht="12.75" customHeight="1">
      <c r="A70" s="17" t="s">
        <v>611</v>
      </c>
      <c r="B70" s="38" t="s">
        <v>307</v>
      </c>
      <c r="C70" s="51" t="s">
        <v>308</v>
      </c>
      <c r="D70" s="66">
        <v>42822190</v>
      </c>
      <c r="E70" s="77">
        <v>94318430</v>
      </c>
      <c r="F70" s="103">
        <f t="shared" si="10"/>
        <v>0.4540172053330404</v>
      </c>
      <c r="G70" s="66">
        <v>16058021</v>
      </c>
      <c r="H70" s="77">
        <v>55172012</v>
      </c>
      <c r="I70" s="68">
        <f t="shared" si="11"/>
        <v>0.291053750223936</v>
      </c>
      <c r="J70" s="66">
        <v>16058021</v>
      </c>
      <c r="K70" s="77">
        <v>55172012</v>
      </c>
      <c r="L70" s="68">
        <f t="shared" si="12"/>
        <v>0.291053750223936</v>
      </c>
      <c r="M70" s="66">
        <v>16058021</v>
      </c>
      <c r="N70" s="77">
        <v>42822190</v>
      </c>
      <c r="O70" s="68">
        <f t="shared" si="13"/>
        <v>0.3749929884482788</v>
      </c>
      <c r="P70" s="66">
        <v>7246000</v>
      </c>
      <c r="Q70" s="77">
        <v>39127000</v>
      </c>
      <c r="R70" s="68">
        <f t="shared" si="14"/>
        <v>0.18519181128121245</v>
      </c>
      <c r="S70" s="66">
        <v>0</v>
      </c>
      <c r="T70" s="77">
        <v>39127000</v>
      </c>
      <c r="U70" s="68">
        <f t="shared" si="15"/>
        <v>0</v>
      </c>
      <c r="V70" s="66">
        <v>0</v>
      </c>
      <c r="W70" s="77">
        <v>53964173</v>
      </c>
      <c r="X70" s="68">
        <f t="shared" si="16"/>
        <v>0</v>
      </c>
      <c r="Y70" s="66">
        <v>23525254</v>
      </c>
      <c r="Z70" s="77">
        <v>39127000</v>
      </c>
      <c r="AA70" s="68">
        <f t="shared" si="17"/>
        <v>0.6012537122702993</v>
      </c>
      <c r="AB70" s="66">
        <v>834326</v>
      </c>
      <c r="AC70" s="77">
        <v>300000</v>
      </c>
      <c r="AD70" s="68">
        <f t="shared" si="18"/>
        <v>2.7810866666666665</v>
      </c>
      <c r="AE70" s="66">
        <v>8440320</v>
      </c>
      <c r="AF70" s="77">
        <v>55172012</v>
      </c>
      <c r="AG70" s="68">
        <f t="shared" si="19"/>
        <v>0.15298191409078937</v>
      </c>
    </row>
    <row r="71" spans="1:33" s="10" customFormat="1" ht="12.75" customHeight="1">
      <c r="A71" s="17" t="s">
        <v>612</v>
      </c>
      <c r="B71" s="38" t="s">
        <v>558</v>
      </c>
      <c r="C71" s="51" t="s">
        <v>559</v>
      </c>
      <c r="D71" s="66">
        <v>339411029</v>
      </c>
      <c r="E71" s="77">
        <v>553014262</v>
      </c>
      <c r="F71" s="103">
        <f t="shared" si="10"/>
        <v>0.6137473340606178</v>
      </c>
      <c r="G71" s="66">
        <v>97021985</v>
      </c>
      <c r="H71" s="77">
        <v>364029310</v>
      </c>
      <c r="I71" s="68">
        <f t="shared" si="11"/>
        <v>0.2665224539199879</v>
      </c>
      <c r="J71" s="66">
        <v>97021985</v>
      </c>
      <c r="K71" s="77">
        <v>312010181</v>
      </c>
      <c r="L71" s="68">
        <f t="shared" si="12"/>
        <v>0.3109577536509938</v>
      </c>
      <c r="M71" s="66">
        <v>97021985</v>
      </c>
      <c r="N71" s="77">
        <v>339411029</v>
      </c>
      <c r="O71" s="68">
        <f t="shared" si="13"/>
        <v>0.2858539549697426</v>
      </c>
      <c r="P71" s="66">
        <v>0</v>
      </c>
      <c r="Q71" s="77">
        <v>254825200</v>
      </c>
      <c r="R71" s="68">
        <f t="shared" si="14"/>
        <v>0</v>
      </c>
      <c r="S71" s="66">
        <v>0</v>
      </c>
      <c r="T71" s="77">
        <v>254825200</v>
      </c>
      <c r="U71" s="68">
        <f t="shared" si="15"/>
        <v>0</v>
      </c>
      <c r="V71" s="66">
        <v>0</v>
      </c>
      <c r="W71" s="77">
        <v>236825000</v>
      </c>
      <c r="X71" s="68">
        <f t="shared" si="16"/>
        <v>0</v>
      </c>
      <c r="Y71" s="66">
        <v>236323000</v>
      </c>
      <c r="Z71" s="77">
        <v>254825200</v>
      </c>
      <c r="AA71" s="68">
        <f t="shared" si="17"/>
        <v>0.9273925812674728</v>
      </c>
      <c r="AB71" s="66">
        <v>3024000</v>
      </c>
      <c r="AC71" s="77">
        <v>122071156</v>
      </c>
      <c r="AD71" s="68">
        <f t="shared" si="18"/>
        <v>0.024772436823650625</v>
      </c>
      <c r="AE71" s="66">
        <v>324383000</v>
      </c>
      <c r="AF71" s="77">
        <v>364029310</v>
      </c>
      <c r="AG71" s="68">
        <f t="shared" si="19"/>
        <v>0.8910903355556727</v>
      </c>
    </row>
    <row r="72" spans="1:33" s="34" customFormat="1" ht="12.75" customHeight="1">
      <c r="A72" s="39"/>
      <c r="B72" s="40" t="s">
        <v>639</v>
      </c>
      <c r="C72" s="56"/>
      <c r="D72" s="69">
        <f>SUM(D67:D71)</f>
        <v>1326157523</v>
      </c>
      <c r="E72" s="78">
        <f>SUM(E67:E71)</f>
        <v>1796416516</v>
      </c>
      <c r="F72" s="104">
        <f t="shared" si="10"/>
        <v>0.7382238535375389</v>
      </c>
      <c r="G72" s="69">
        <f>SUM(G67:G71)</f>
        <v>353962502</v>
      </c>
      <c r="H72" s="78">
        <f>SUM(H67:H71)</f>
        <v>1398585845</v>
      </c>
      <c r="I72" s="71">
        <f t="shared" si="11"/>
        <v>0.25308600345515436</v>
      </c>
      <c r="J72" s="69">
        <f>SUM(J67:J71)</f>
        <v>353962502</v>
      </c>
      <c r="K72" s="78">
        <f>SUM(K67:K71)</f>
        <v>1038778624</v>
      </c>
      <c r="L72" s="71">
        <f t="shared" si="12"/>
        <v>0.34074873492968605</v>
      </c>
      <c r="M72" s="69">
        <f>SUM(M67:M71)</f>
        <v>353962502</v>
      </c>
      <c r="N72" s="78">
        <f>SUM(N67:N71)</f>
        <v>1326157523</v>
      </c>
      <c r="O72" s="71">
        <f t="shared" si="13"/>
        <v>0.26690833921393814</v>
      </c>
      <c r="P72" s="69">
        <f>SUM(P67:P71)</f>
        <v>353721537</v>
      </c>
      <c r="Q72" s="78">
        <f>SUM(Q67:Q71)</f>
        <v>802526737</v>
      </c>
      <c r="R72" s="71">
        <f t="shared" si="14"/>
        <v>0.4407598160807445</v>
      </c>
      <c r="S72" s="69">
        <f>SUM(S67:S71)</f>
        <v>276729428</v>
      </c>
      <c r="T72" s="78">
        <f>SUM(T67:T71)</f>
        <v>802526737</v>
      </c>
      <c r="U72" s="71">
        <f t="shared" si="15"/>
        <v>0.34482268968940283</v>
      </c>
      <c r="V72" s="69">
        <f>SUM(V67:V71)</f>
        <v>276729428</v>
      </c>
      <c r="W72" s="78">
        <f>SUM(W67:W71)</f>
        <v>1704685325</v>
      </c>
      <c r="X72" s="71">
        <f t="shared" si="16"/>
        <v>0.16233461034810046</v>
      </c>
      <c r="Y72" s="69">
        <f>SUM(Y67:Y71)</f>
        <v>694709615</v>
      </c>
      <c r="Z72" s="78">
        <f>SUM(Z67:Z71)</f>
        <v>802526737</v>
      </c>
      <c r="AA72" s="71">
        <f t="shared" si="17"/>
        <v>0.8656529221655078</v>
      </c>
      <c r="AB72" s="69">
        <f>SUM(AB67:AB71)</f>
        <v>79818760</v>
      </c>
      <c r="AC72" s="78">
        <f>SUM(AC67:AC71)</f>
        <v>582444120</v>
      </c>
      <c r="AD72" s="71">
        <f t="shared" si="18"/>
        <v>0.13704106069437186</v>
      </c>
      <c r="AE72" s="69">
        <f>SUM(AE67:AE71)</f>
        <v>457129061</v>
      </c>
      <c r="AF72" s="78">
        <f>SUM(AF67:AF71)</f>
        <v>1398585845</v>
      </c>
      <c r="AG72" s="71">
        <f t="shared" si="19"/>
        <v>0.3268509134668098</v>
      </c>
    </row>
    <row r="73" spans="1:33" s="10" customFormat="1" ht="12.75" customHeight="1">
      <c r="A73" s="17" t="s">
        <v>611</v>
      </c>
      <c r="B73" s="38" t="s">
        <v>309</v>
      </c>
      <c r="C73" s="51" t="s">
        <v>310</v>
      </c>
      <c r="D73" s="66">
        <v>33888000</v>
      </c>
      <c r="E73" s="77">
        <v>89173000</v>
      </c>
      <c r="F73" s="103">
        <f t="shared" si="10"/>
        <v>0.38002534399425836</v>
      </c>
      <c r="G73" s="66">
        <v>18272000</v>
      </c>
      <c r="H73" s="77">
        <v>47520000</v>
      </c>
      <c r="I73" s="68">
        <f t="shared" si="11"/>
        <v>0.3845117845117845</v>
      </c>
      <c r="J73" s="66">
        <v>18272000</v>
      </c>
      <c r="K73" s="77">
        <v>47520000</v>
      </c>
      <c r="L73" s="68">
        <f t="shared" si="12"/>
        <v>0.3845117845117845</v>
      </c>
      <c r="M73" s="66">
        <v>18272000</v>
      </c>
      <c r="N73" s="77">
        <v>33888000</v>
      </c>
      <c r="O73" s="68">
        <f t="shared" si="13"/>
        <v>0.5391879131255902</v>
      </c>
      <c r="P73" s="66">
        <v>14917762</v>
      </c>
      <c r="Q73" s="77">
        <v>41604269</v>
      </c>
      <c r="R73" s="68">
        <f t="shared" si="14"/>
        <v>0.358563252247023</v>
      </c>
      <c r="S73" s="66">
        <v>0</v>
      </c>
      <c r="T73" s="77">
        <v>41604269</v>
      </c>
      <c r="U73" s="68">
        <f t="shared" si="15"/>
        <v>0</v>
      </c>
      <c r="V73" s="66">
        <v>0</v>
      </c>
      <c r="W73" s="77">
        <v>57800480</v>
      </c>
      <c r="X73" s="68">
        <f t="shared" si="16"/>
        <v>0</v>
      </c>
      <c r="Y73" s="66">
        <v>22869000</v>
      </c>
      <c r="Z73" s="77">
        <v>41604269</v>
      </c>
      <c r="AA73" s="68">
        <f t="shared" si="17"/>
        <v>0.5496791687410731</v>
      </c>
      <c r="AB73" s="66">
        <v>148470</v>
      </c>
      <c r="AC73" s="77">
        <v>241000</v>
      </c>
      <c r="AD73" s="68">
        <f t="shared" si="18"/>
        <v>0.6160580912863071</v>
      </c>
      <c r="AE73" s="66">
        <v>2477530</v>
      </c>
      <c r="AF73" s="77">
        <v>47520000</v>
      </c>
      <c r="AG73" s="68">
        <f t="shared" si="19"/>
        <v>0.05213657407407407</v>
      </c>
    </row>
    <row r="74" spans="1:33" s="10" customFormat="1" ht="12.75" customHeight="1">
      <c r="A74" s="17" t="s">
        <v>611</v>
      </c>
      <c r="B74" s="38" t="s">
        <v>311</v>
      </c>
      <c r="C74" s="51" t="s">
        <v>312</v>
      </c>
      <c r="D74" s="66">
        <v>13479542</v>
      </c>
      <c r="E74" s="77">
        <v>26438542</v>
      </c>
      <c r="F74" s="103">
        <f aca="true" t="shared" si="20" ref="F74:F80">IF($E74=0,0,($N74/$E74))</f>
        <v>0.5098443779539734</v>
      </c>
      <c r="G74" s="66">
        <v>10341956</v>
      </c>
      <c r="H74" s="77">
        <v>26289739</v>
      </c>
      <c r="I74" s="68">
        <f aca="true" t="shared" si="21" ref="I74:I80">IF($AF74=0,0,($M74/$AF74))</f>
        <v>0.3933837456507271</v>
      </c>
      <c r="J74" s="66">
        <v>10341956</v>
      </c>
      <c r="K74" s="77">
        <v>26289739</v>
      </c>
      <c r="L74" s="68">
        <f aca="true" t="shared" si="22" ref="L74:L80">IF($K74=0,0,($M74/$K74))</f>
        <v>0.3933837456507271</v>
      </c>
      <c r="M74" s="66">
        <v>10341956</v>
      </c>
      <c r="N74" s="77">
        <v>13479542</v>
      </c>
      <c r="O74" s="68">
        <f aca="true" t="shared" si="23" ref="O74:O80">IF($N74=0,0,($M74/$N74))</f>
        <v>0.7672334861228964</v>
      </c>
      <c r="P74" s="66">
        <v>1010000</v>
      </c>
      <c r="Q74" s="77">
        <v>8374000</v>
      </c>
      <c r="R74" s="68">
        <f aca="true" t="shared" si="24" ref="R74:R80">IF($T74=0,0,($P74/$T74))</f>
        <v>0.12061141628851206</v>
      </c>
      <c r="S74" s="66">
        <v>0</v>
      </c>
      <c r="T74" s="77">
        <v>8374000</v>
      </c>
      <c r="U74" s="68">
        <f aca="true" t="shared" si="25" ref="U74:U80">IF($T74=0,0,($V74/$T74))</f>
        <v>0</v>
      </c>
      <c r="V74" s="66">
        <v>0</v>
      </c>
      <c r="W74" s="77">
        <v>49274039</v>
      </c>
      <c r="X74" s="68">
        <f aca="true" t="shared" si="26" ref="X74:X80">IF($W74=0,0,($V74/$W74))</f>
        <v>0</v>
      </c>
      <c r="Y74" s="66">
        <v>8374000</v>
      </c>
      <c r="Z74" s="77">
        <v>8374000</v>
      </c>
      <c r="AA74" s="68">
        <f aca="true" t="shared" si="27" ref="AA74:AA80">IF($Z74=0,0,($Y74/$Z74))</f>
        <v>1</v>
      </c>
      <c r="AB74" s="66">
        <v>2629841</v>
      </c>
      <c r="AC74" s="77">
        <v>1808922</v>
      </c>
      <c r="AD74" s="68">
        <f aca="true" t="shared" si="28" ref="AD74:AD80">IF($AC74=0,0,($AB74/$AC74))</f>
        <v>1.4538166930359628</v>
      </c>
      <c r="AE74" s="66">
        <v>3336000</v>
      </c>
      <c r="AF74" s="77">
        <v>26289739</v>
      </c>
      <c r="AG74" s="68">
        <f aca="true" t="shared" si="29" ref="AG74:AG80">IF($AF74=0,0,($AE74/$AF74))</f>
        <v>0.12689361427285376</v>
      </c>
    </row>
    <row r="75" spans="1:33" s="10" customFormat="1" ht="12.75" customHeight="1">
      <c r="A75" s="17" t="s">
        <v>611</v>
      </c>
      <c r="B75" s="38" t="s">
        <v>313</v>
      </c>
      <c r="C75" s="51" t="s">
        <v>314</v>
      </c>
      <c r="D75" s="66">
        <v>253734409</v>
      </c>
      <c r="E75" s="77">
        <v>303040409</v>
      </c>
      <c r="F75" s="103">
        <f t="shared" si="20"/>
        <v>0.8372956261420569</v>
      </c>
      <c r="G75" s="66">
        <v>73486578</v>
      </c>
      <c r="H75" s="77">
        <v>303040409</v>
      </c>
      <c r="I75" s="68">
        <f t="shared" si="21"/>
        <v>0.24249762017711637</v>
      </c>
      <c r="J75" s="66">
        <v>73486578</v>
      </c>
      <c r="K75" s="77">
        <v>252690409</v>
      </c>
      <c r="L75" s="68">
        <f t="shared" si="22"/>
        <v>0.29081664907986277</v>
      </c>
      <c r="M75" s="66">
        <v>73486578</v>
      </c>
      <c r="N75" s="77">
        <v>253734409</v>
      </c>
      <c r="O75" s="68">
        <f t="shared" si="23"/>
        <v>0.2896200727745995</v>
      </c>
      <c r="P75" s="66">
        <v>53163560</v>
      </c>
      <c r="Q75" s="77">
        <v>90440560</v>
      </c>
      <c r="R75" s="68">
        <f t="shared" si="24"/>
        <v>0.587828735248875</v>
      </c>
      <c r="S75" s="66">
        <v>0</v>
      </c>
      <c r="T75" s="77">
        <v>90440560</v>
      </c>
      <c r="U75" s="68">
        <f t="shared" si="25"/>
        <v>0</v>
      </c>
      <c r="V75" s="66">
        <v>0</v>
      </c>
      <c r="W75" s="77">
        <v>49357000</v>
      </c>
      <c r="X75" s="68">
        <f t="shared" si="26"/>
        <v>0</v>
      </c>
      <c r="Y75" s="66">
        <v>78612560</v>
      </c>
      <c r="Z75" s="77">
        <v>90440560</v>
      </c>
      <c r="AA75" s="68">
        <f t="shared" si="27"/>
        <v>0.8692179703442792</v>
      </c>
      <c r="AB75" s="66">
        <v>23585000</v>
      </c>
      <c r="AC75" s="77">
        <v>97877507</v>
      </c>
      <c r="AD75" s="68">
        <f t="shared" si="28"/>
        <v>0.24096445366145258</v>
      </c>
      <c r="AE75" s="66">
        <v>19269000</v>
      </c>
      <c r="AF75" s="77">
        <v>303040409</v>
      </c>
      <c r="AG75" s="68">
        <f t="shared" si="29"/>
        <v>0.06358557944000134</v>
      </c>
    </row>
    <row r="76" spans="1:33" s="10" customFormat="1" ht="12.75" customHeight="1">
      <c r="A76" s="17" t="s">
        <v>611</v>
      </c>
      <c r="B76" s="38" t="s">
        <v>315</v>
      </c>
      <c r="C76" s="51" t="s">
        <v>316</v>
      </c>
      <c r="D76" s="66">
        <v>38342186</v>
      </c>
      <c r="E76" s="77">
        <v>85525701</v>
      </c>
      <c r="F76" s="103">
        <f t="shared" si="20"/>
        <v>0.4483118589112763</v>
      </c>
      <c r="G76" s="66">
        <v>21372670</v>
      </c>
      <c r="H76" s="77">
        <v>61793723</v>
      </c>
      <c r="I76" s="68">
        <f t="shared" si="21"/>
        <v>0.34587121413610245</v>
      </c>
      <c r="J76" s="66">
        <v>21372670</v>
      </c>
      <c r="K76" s="77">
        <v>61793723</v>
      </c>
      <c r="L76" s="68">
        <f t="shared" si="22"/>
        <v>0.34587121413610245</v>
      </c>
      <c r="M76" s="66">
        <v>21372670</v>
      </c>
      <c r="N76" s="77">
        <v>38342186</v>
      </c>
      <c r="O76" s="68">
        <f t="shared" si="23"/>
        <v>0.5574191831420358</v>
      </c>
      <c r="P76" s="66">
        <v>3560000</v>
      </c>
      <c r="Q76" s="77">
        <v>27222399</v>
      </c>
      <c r="R76" s="68">
        <f t="shared" si="24"/>
        <v>0.1307746609694465</v>
      </c>
      <c r="S76" s="66">
        <v>0</v>
      </c>
      <c r="T76" s="77">
        <v>27222399</v>
      </c>
      <c r="U76" s="68">
        <f t="shared" si="25"/>
        <v>0</v>
      </c>
      <c r="V76" s="66">
        <v>0</v>
      </c>
      <c r="W76" s="77">
        <v>106280399</v>
      </c>
      <c r="X76" s="68">
        <f t="shared" si="26"/>
        <v>0</v>
      </c>
      <c r="Y76" s="66">
        <v>5851800</v>
      </c>
      <c r="Z76" s="77">
        <v>27222399</v>
      </c>
      <c r="AA76" s="68">
        <f t="shared" si="27"/>
        <v>0.21496268569129415</v>
      </c>
      <c r="AB76" s="66">
        <v>3094500</v>
      </c>
      <c r="AC76" s="77">
        <v>1102745</v>
      </c>
      <c r="AD76" s="68">
        <f t="shared" si="28"/>
        <v>2.8061791257271627</v>
      </c>
      <c r="AE76" s="66">
        <v>13500000</v>
      </c>
      <c r="AF76" s="77">
        <v>61793723</v>
      </c>
      <c r="AG76" s="68">
        <f t="shared" si="29"/>
        <v>0.21846879172501066</v>
      </c>
    </row>
    <row r="77" spans="1:33" s="10" customFormat="1" ht="12.75" customHeight="1">
      <c r="A77" s="17" t="s">
        <v>611</v>
      </c>
      <c r="B77" s="38" t="s">
        <v>317</v>
      </c>
      <c r="C77" s="51" t="s">
        <v>318</v>
      </c>
      <c r="D77" s="66">
        <v>22088791</v>
      </c>
      <c r="E77" s="77">
        <v>101316189</v>
      </c>
      <c r="F77" s="103">
        <f t="shared" si="20"/>
        <v>0.218018376115588</v>
      </c>
      <c r="G77" s="66">
        <v>25938658</v>
      </c>
      <c r="H77" s="77">
        <v>101316189</v>
      </c>
      <c r="I77" s="68">
        <f t="shared" si="21"/>
        <v>0.25601691354577105</v>
      </c>
      <c r="J77" s="66">
        <v>25938658</v>
      </c>
      <c r="K77" s="77">
        <v>101316189</v>
      </c>
      <c r="L77" s="68">
        <f t="shared" si="22"/>
        <v>0.25601691354577105</v>
      </c>
      <c r="M77" s="66">
        <v>25938658</v>
      </c>
      <c r="N77" s="77">
        <v>22088791</v>
      </c>
      <c r="O77" s="68">
        <f t="shared" si="23"/>
        <v>1.174290525905198</v>
      </c>
      <c r="P77" s="66">
        <v>0</v>
      </c>
      <c r="Q77" s="77">
        <v>52703600</v>
      </c>
      <c r="R77" s="68">
        <f t="shared" si="24"/>
        <v>0</v>
      </c>
      <c r="S77" s="66">
        <v>0</v>
      </c>
      <c r="T77" s="77">
        <v>52703600</v>
      </c>
      <c r="U77" s="68">
        <f t="shared" si="25"/>
        <v>0</v>
      </c>
      <c r="V77" s="66">
        <v>0</v>
      </c>
      <c r="W77" s="77">
        <v>209796202</v>
      </c>
      <c r="X77" s="68">
        <f t="shared" si="26"/>
        <v>0</v>
      </c>
      <c r="Y77" s="66">
        <v>31467063</v>
      </c>
      <c r="Z77" s="77">
        <v>52703600</v>
      </c>
      <c r="AA77" s="68">
        <f t="shared" si="27"/>
        <v>0.5970571839494835</v>
      </c>
      <c r="AB77" s="66">
        <v>9421704</v>
      </c>
      <c r="AC77" s="77">
        <v>600000</v>
      </c>
      <c r="AD77" s="68">
        <f t="shared" si="28"/>
        <v>15.70284</v>
      </c>
      <c r="AE77" s="66">
        <v>6352548</v>
      </c>
      <c r="AF77" s="77">
        <v>101316189</v>
      </c>
      <c r="AG77" s="68">
        <f t="shared" si="29"/>
        <v>0.06270022651562625</v>
      </c>
    </row>
    <row r="78" spans="1:33" s="10" customFormat="1" ht="12.75" customHeight="1">
      <c r="A78" s="17" t="s">
        <v>612</v>
      </c>
      <c r="B78" s="38" t="s">
        <v>588</v>
      </c>
      <c r="C78" s="51" t="s">
        <v>589</v>
      </c>
      <c r="D78" s="66">
        <v>368101613</v>
      </c>
      <c r="E78" s="77">
        <v>562607613</v>
      </c>
      <c r="F78" s="103">
        <f t="shared" si="20"/>
        <v>0.6542776963809055</v>
      </c>
      <c r="G78" s="66">
        <v>74079448</v>
      </c>
      <c r="H78" s="77">
        <v>304549909</v>
      </c>
      <c r="I78" s="68">
        <f t="shared" si="21"/>
        <v>0.24324239085554938</v>
      </c>
      <c r="J78" s="66">
        <v>74079448</v>
      </c>
      <c r="K78" s="77">
        <v>304549909</v>
      </c>
      <c r="L78" s="68">
        <f t="shared" si="22"/>
        <v>0.24324239085554938</v>
      </c>
      <c r="M78" s="66">
        <v>74079448</v>
      </c>
      <c r="N78" s="77">
        <v>368101613</v>
      </c>
      <c r="O78" s="68">
        <f t="shared" si="23"/>
        <v>0.2012472789680495</v>
      </c>
      <c r="P78" s="66">
        <v>115160480</v>
      </c>
      <c r="Q78" s="77">
        <v>294807705</v>
      </c>
      <c r="R78" s="68">
        <f t="shared" si="24"/>
        <v>0.3906291390857644</v>
      </c>
      <c r="S78" s="66">
        <v>110910480</v>
      </c>
      <c r="T78" s="77">
        <v>294807705</v>
      </c>
      <c r="U78" s="68">
        <f t="shared" si="25"/>
        <v>0.37621296227654566</v>
      </c>
      <c r="V78" s="66">
        <v>110910480</v>
      </c>
      <c r="W78" s="77">
        <v>1219874871</v>
      </c>
      <c r="X78" s="68">
        <f t="shared" si="26"/>
        <v>0.09091955464996213</v>
      </c>
      <c r="Y78" s="66">
        <v>283057705</v>
      </c>
      <c r="Z78" s="77">
        <v>294807705</v>
      </c>
      <c r="AA78" s="68">
        <f t="shared" si="27"/>
        <v>0.9601435111745129</v>
      </c>
      <c r="AB78" s="66">
        <v>23333110</v>
      </c>
      <c r="AC78" s="77">
        <v>41000001</v>
      </c>
      <c r="AD78" s="68">
        <f t="shared" si="28"/>
        <v>0.5691002300219457</v>
      </c>
      <c r="AE78" s="66">
        <v>71200000</v>
      </c>
      <c r="AF78" s="77">
        <v>304549909</v>
      </c>
      <c r="AG78" s="68">
        <f t="shared" si="29"/>
        <v>0.2337876252657163</v>
      </c>
    </row>
    <row r="79" spans="1:33" s="34" customFormat="1" ht="12.75" customHeight="1">
      <c r="A79" s="39"/>
      <c r="B79" s="40" t="s">
        <v>640</v>
      </c>
      <c r="C79" s="56"/>
      <c r="D79" s="69">
        <f>SUM(D73:D78)</f>
        <v>729634541</v>
      </c>
      <c r="E79" s="78">
        <f>SUM(E73:E78)</f>
        <v>1168101454</v>
      </c>
      <c r="F79" s="104">
        <f t="shared" si="20"/>
        <v>0.6246328505982666</v>
      </c>
      <c r="G79" s="69">
        <f>SUM(G73:G78)</f>
        <v>223491310</v>
      </c>
      <c r="H79" s="78">
        <f>SUM(H73:H78)</f>
        <v>844509969</v>
      </c>
      <c r="I79" s="71">
        <f t="shared" si="21"/>
        <v>0.2646402271185031</v>
      </c>
      <c r="J79" s="69">
        <f>SUM(J73:J78)</f>
        <v>223491310</v>
      </c>
      <c r="K79" s="78">
        <f>SUM(K73:K78)</f>
        <v>794159969</v>
      </c>
      <c r="L79" s="71">
        <f t="shared" si="22"/>
        <v>0.2814185034803737</v>
      </c>
      <c r="M79" s="69">
        <f>SUM(M73:M78)</f>
        <v>223491310</v>
      </c>
      <c r="N79" s="78">
        <f>SUM(N73:N78)</f>
        <v>729634541</v>
      </c>
      <c r="O79" s="71">
        <f t="shared" si="23"/>
        <v>0.306305824959567</v>
      </c>
      <c r="P79" s="69">
        <f>SUM(P73:P78)</f>
        <v>187811802</v>
      </c>
      <c r="Q79" s="78">
        <f>SUM(Q73:Q78)</f>
        <v>515152533</v>
      </c>
      <c r="R79" s="71">
        <f t="shared" si="24"/>
        <v>0.3645751306050552</v>
      </c>
      <c r="S79" s="69">
        <f>SUM(S73:S78)</f>
        <v>110910480</v>
      </c>
      <c r="T79" s="78">
        <f>SUM(T73:T78)</f>
        <v>515152533</v>
      </c>
      <c r="U79" s="71">
        <f t="shared" si="25"/>
        <v>0.21529638872997642</v>
      </c>
      <c r="V79" s="69">
        <f>SUM(V73:V78)</f>
        <v>110910480</v>
      </c>
      <c r="W79" s="78">
        <f>SUM(W73:W78)</f>
        <v>1692382991</v>
      </c>
      <c r="X79" s="71">
        <f t="shared" si="26"/>
        <v>0.06553509494589337</v>
      </c>
      <c r="Y79" s="69">
        <f>SUM(Y73:Y78)</f>
        <v>430232128</v>
      </c>
      <c r="Z79" s="78">
        <f>SUM(Z73:Z78)</f>
        <v>515152533</v>
      </c>
      <c r="AA79" s="71">
        <f t="shared" si="27"/>
        <v>0.8351548336461349</v>
      </c>
      <c r="AB79" s="69">
        <f>SUM(AB73:AB78)</f>
        <v>62212625</v>
      </c>
      <c r="AC79" s="78">
        <f>SUM(AC73:AC78)</f>
        <v>142630175</v>
      </c>
      <c r="AD79" s="71">
        <f t="shared" si="28"/>
        <v>0.43618136905461974</v>
      </c>
      <c r="AE79" s="69">
        <f>SUM(AE73:AE78)</f>
        <v>116135078</v>
      </c>
      <c r="AF79" s="78">
        <f>SUM(AF73:AF78)</f>
        <v>844509969</v>
      </c>
      <c r="AG79" s="71">
        <f t="shared" si="29"/>
        <v>0.1375177111734012</v>
      </c>
    </row>
    <row r="80" spans="1:33" s="34" customFormat="1" ht="12.75" customHeight="1">
      <c r="A80" s="39"/>
      <c r="B80" s="40" t="s">
        <v>641</v>
      </c>
      <c r="C80" s="56"/>
      <c r="D80" s="69">
        <f>SUM(D8,D10:D16,D18:D25,D27:D32,D34:D38,D40:D43,D45:D50,D52:D57,D59:D65,D67:D71,D73:D78)</f>
        <v>36428305461</v>
      </c>
      <c r="E80" s="78">
        <f>SUM(E8,E10:E16,E18:E25,E27:E32,E34:E38,E40:E43,E45:E50,E52:E57,E59:E65,E67:E71,E73:E78)</f>
        <v>43596331235</v>
      </c>
      <c r="F80" s="104">
        <f t="shared" si="20"/>
        <v>0.8355819040055975</v>
      </c>
      <c r="G80" s="69">
        <f>SUM(G8,G10:G16,G18:G25,G27:G32,G34:G38,G40:G43,G45:G50,G52:G57,G59:G65,G67:G71,G73:G78)</f>
        <v>9761976314</v>
      </c>
      <c r="H80" s="78">
        <f>SUM(H8,H10:H16,H18:H25,H27:H32,H34:H38,H40:H43,H45:H50,H52:H57,H59:H65,H67:H71,H73:H78)</f>
        <v>39977186432</v>
      </c>
      <c r="I80" s="71">
        <f t="shared" si="21"/>
        <v>0.24418867822538812</v>
      </c>
      <c r="J80" s="69">
        <f>SUM(J8,J10:J16,J18:J25,J27:J32,J34:J38,J40:J43,J45:J50,J52:J57,J59:J65,J67:J71,J73:J78)</f>
        <v>9761976314</v>
      </c>
      <c r="K80" s="78">
        <f>SUM(K8,K10:K16,K18:K25,K27:K32,K34:K38,K40:K43,K45:K50,K52:K57,K59:K65,K67:K71,K73:K78)</f>
        <v>29197371851</v>
      </c>
      <c r="L80" s="71">
        <f t="shared" si="22"/>
        <v>0.33434435002634166</v>
      </c>
      <c r="M80" s="69">
        <f>SUM(M8,M10:M16,M18:M25,M27:M32,M34:M38,M40:M43,M45:M50,M52:M57,M59:M65,M67:M71,M73:M78)</f>
        <v>9761976314</v>
      </c>
      <c r="N80" s="78">
        <f>SUM(N8,N10:N16,N18:N25,N27:N32,N34:N38,N40:N43,N45:N50,N52:N57,N59:N65,N67:N71,N73:N78)</f>
        <v>36428305461</v>
      </c>
      <c r="O80" s="71">
        <f t="shared" si="23"/>
        <v>0.267977776908979</v>
      </c>
      <c r="P80" s="69">
        <f>SUM(P8,P10:P16,P18:P25,P27:P32,P34:P38,P40:P43,P45:P50,P52:P57,P59:P65,P67:P71,P73:P78)</f>
        <v>3880328224</v>
      </c>
      <c r="Q80" s="78">
        <f>SUM(Q8,Q10:Q16,Q18:Q25,Q27:Q32,Q34:Q38,Q40:Q43,Q45:Q50,Q52:Q57,Q59:Q65,Q67:Q71,Q73:Q78)</f>
        <v>10176062828</v>
      </c>
      <c r="R80" s="71">
        <f t="shared" si="24"/>
        <v>0.38131920857672597</v>
      </c>
      <c r="S80" s="69">
        <f>SUM(S8,S10:S16,S18:S25,S27:S32,S34:S38,S40:S43,S45:S50,S52:S57,S59:S65,S67:S71,S73:S78)</f>
        <v>723524608</v>
      </c>
      <c r="T80" s="78">
        <f>SUM(T8,T10:T16,T18:T25,T27:T32,T34:T38,T40:T43,T45:T50,T52:T57,T59:T65,T67:T71,T73:T78)</f>
        <v>10176062828</v>
      </c>
      <c r="U80" s="71">
        <f t="shared" si="25"/>
        <v>0.07110064277602356</v>
      </c>
      <c r="V80" s="69">
        <f>SUM(V8,V10:V16,V18:V25,V27:V32,V34:V38,V40:V43,V45:V50,V52:V57,V59:V65,V67:V71,V73:V78)</f>
        <v>723524608</v>
      </c>
      <c r="W80" s="78">
        <f>SUM(W8,W10:W16,W18:W25,W27:W32,W34:W38,W40:W43,W45:W50,W52:W57,W59:W65,W67:W71,W73:W78)</f>
        <v>60150477178</v>
      </c>
      <c r="X80" s="71">
        <f t="shared" si="26"/>
        <v>0.012028576362892575</v>
      </c>
      <c r="Y80" s="69">
        <f>SUM(Y8,Y10:Y16,Y18:Y25,Y27:Y32,Y34:Y38,Y40:Y43,Y45:Y50,Y52:Y57,Y59:Y65,Y67:Y71,Y73:Y78)</f>
        <v>8835271092</v>
      </c>
      <c r="Z80" s="78">
        <f>SUM(Z8,Z10:Z16,Z18:Z25,Z27:Z32,Z34:Z38,Z40:Z43,Z45:Z50,Z52:Z57,Z59:Z65,Z67:Z71,Z73:Z78)</f>
        <v>10176062828</v>
      </c>
      <c r="AA80" s="71">
        <f t="shared" si="27"/>
        <v>0.8682406193178429</v>
      </c>
      <c r="AB80" s="69">
        <f>SUM(AB8,AB10:AB16,AB18:AB25,AB27:AB32,AB34:AB38,AB40:AB43,AB45:AB50,AB52:AB57,AB59:AB65,AB67:AB71,AB73:AB78)</f>
        <v>4842593088</v>
      </c>
      <c r="AC80" s="78">
        <f>SUM(AC8,AC10:AC16,AC18:AC25,AC27:AC32,AC34:AC38,AC40:AC43,AC45:AC50,AC52:AC57,AC59:AC65,AC67:AC71,AC73:AC78)</f>
        <v>18537355712</v>
      </c>
      <c r="AD80" s="71">
        <f t="shared" si="28"/>
        <v>0.2612342970181658</v>
      </c>
      <c r="AE80" s="69">
        <f>SUM(AE8,AE10:AE16,AE18:AE25,AE27:AE32,AE34:AE38,AE40:AE43,AE45:AE50,AE52:AE57,AE59:AE65,AE67:AE71,AE73:AE78)</f>
        <v>7640772221</v>
      </c>
      <c r="AF80" s="78">
        <f>SUM(AF8,AF10:AF16,AF18:AF25,AF27:AF32,AF34:AF38,AF40:AF43,AF45:AF50,AF52:AF57,AF59:AF65,AF67:AF71,AF73:AF78)</f>
        <v>39977186432</v>
      </c>
      <c r="AG80" s="71">
        <f t="shared" si="29"/>
        <v>0.19112831349441575</v>
      </c>
    </row>
    <row r="81" spans="1:33" s="10" customFormat="1" ht="12.75" customHeight="1">
      <c r="A81" s="41"/>
      <c r="B81" s="42"/>
      <c r="C81" s="43"/>
      <c r="D81" s="97"/>
      <c r="E81" s="98"/>
      <c r="F81" s="100"/>
      <c r="G81" s="97"/>
      <c r="H81" s="98"/>
      <c r="I81" s="100"/>
      <c r="J81" s="97"/>
      <c r="K81" s="98"/>
      <c r="L81" s="100"/>
      <c r="M81" s="97"/>
      <c r="N81" s="98"/>
      <c r="O81" s="100"/>
      <c r="P81" s="97"/>
      <c r="Q81" s="98"/>
      <c r="R81" s="100"/>
      <c r="S81" s="97"/>
      <c r="T81" s="98"/>
      <c r="U81" s="100"/>
      <c r="V81" s="97"/>
      <c r="W81" s="98"/>
      <c r="X81" s="100"/>
      <c r="Y81" s="97"/>
      <c r="Z81" s="98"/>
      <c r="AA81" s="100"/>
      <c r="AB81" s="97"/>
      <c r="AC81" s="98"/>
      <c r="AD81" s="100"/>
      <c r="AE81" s="97"/>
      <c r="AF81" s="98"/>
      <c r="AG81" s="100"/>
    </row>
    <row r="82" spans="1:33" s="10" customFormat="1" ht="12.75" customHeight="1">
      <c r="A82" s="26"/>
      <c r="B82" s="123" t="s">
        <v>46</v>
      </c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</row>
    <row r="83" s="10" customFormat="1" ht="12.75" customHeight="1">
      <c r="C83" s="58"/>
    </row>
  </sheetData>
  <sheetProtection password="F954" sheet="1" objects="1" scenarios="1"/>
  <mergeCells count="3">
    <mergeCell ref="B2:AG2"/>
    <mergeCell ref="B82:AG82"/>
    <mergeCell ref="B3:AG3"/>
  </mergeCells>
  <printOptions horizontalCentered="1"/>
  <pageMargins left="0.03937007874015748" right="0.03937007874015748" top="0.31496062992125984" bottom="0.15748031496062992" header="0.31496062992125984" footer="0.15748031496062992"/>
  <pageSetup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9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55" customWidth="1"/>
    <col min="4" max="5" width="10.7109375" style="3" hidden="1" customWidth="1"/>
    <col min="6" max="6" width="8.7109375" style="3" customWidth="1"/>
    <col min="7" max="8" width="10.7109375" style="3" hidden="1" customWidth="1"/>
    <col min="9" max="9" width="8.7109375" style="3" customWidth="1"/>
    <col min="10" max="11" width="10.7109375" style="3" hidden="1" customWidth="1"/>
    <col min="12" max="12" width="8.7109375" style="3" customWidth="1"/>
    <col min="13" max="14" width="10.7109375" style="3" hidden="1" customWidth="1"/>
    <col min="15" max="15" width="8.7109375" style="3" customWidth="1"/>
    <col min="16" max="16" width="10.7109375" style="3" hidden="1" customWidth="1"/>
    <col min="17" max="17" width="11.7109375" style="3" hidden="1" customWidth="1"/>
    <col min="18" max="18" width="8.7109375" style="3" customWidth="1"/>
    <col min="19" max="20" width="10.7109375" style="3" hidden="1" customWidth="1"/>
    <col min="21" max="21" width="8.7109375" style="3" customWidth="1"/>
    <col min="22" max="23" width="10.7109375" style="3" hidden="1" customWidth="1"/>
    <col min="24" max="24" width="8.7109375" style="3" customWidth="1"/>
    <col min="25" max="26" width="10.7109375" style="3" hidden="1" customWidth="1"/>
    <col min="27" max="27" width="8.7109375" style="3" customWidth="1"/>
    <col min="28" max="29" width="10.7109375" style="3" hidden="1" customWidth="1"/>
    <col min="30" max="30" width="8.7109375" style="3" customWidth="1"/>
    <col min="31" max="32" width="10.7109375" style="3" hidden="1" customWidth="1"/>
    <col min="33" max="33" width="8.7109375" style="3" customWidth="1"/>
    <col min="34" max="16384" width="9.140625" style="3" customWidth="1"/>
  </cols>
  <sheetData>
    <row r="1" spans="1:33" ht="16.5">
      <c r="A1" s="1"/>
      <c r="B1" s="2"/>
      <c r="C1" s="5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.75" customHeight="1">
      <c r="A2" s="4"/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3" ht="16.5">
      <c r="A3" s="5"/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</row>
    <row r="4" spans="1:33" s="10" customFormat="1" ht="81.75" customHeight="1">
      <c r="A4" s="7"/>
      <c r="B4" s="8" t="s">
        <v>680</v>
      </c>
      <c r="C4" s="9" t="s">
        <v>1</v>
      </c>
      <c r="D4" s="28" t="s">
        <v>2</v>
      </c>
      <c r="E4" s="29" t="s">
        <v>3</v>
      </c>
      <c r="F4" s="30" t="s">
        <v>4</v>
      </c>
      <c r="G4" s="29" t="s">
        <v>5</v>
      </c>
      <c r="H4" s="29" t="s">
        <v>6</v>
      </c>
      <c r="I4" s="30" t="s">
        <v>7</v>
      </c>
      <c r="J4" s="29" t="s">
        <v>8</v>
      </c>
      <c r="K4" s="29" t="s">
        <v>9</v>
      </c>
      <c r="L4" s="30" t="s">
        <v>10</v>
      </c>
      <c r="M4" s="29" t="s">
        <v>8</v>
      </c>
      <c r="N4" s="29" t="s">
        <v>2</v>
      </c>
      <c r="O4" s="30" t="s">
        <v>11</v>
      </c>
      <c r="P4" s="29" t="s">
        <v>12</v>
      </c>
      <c r="Q4" s="29" t="s">
        <v>13</v>
      </c>
      <c r="R4" s="30" t="s">
        <v>14</v>
      </c>
      <c r="S4" s="29" t="s">
        <v>15</v>
      </c>
      <c r="T4" s="29" t="s">
        <v>13</v>
      </c>
      <c r="U4" s="30" t="s">
        <v>16</v>
      </c>
      <c r="V4" s="29" t="s">
        <v>15</v>
      </c>
      <c r="W4" s="29" t="s">
        <v>17</v>
      </c>
      <c r="X4" s="30" t="s">
        <v>18</v>
      </c>
      <c r="Y4" s="29" t="s">
        <v>679</v>
      </c>
      <c r="Z4" s="29" t="s">
        <v>20</v>
      </c>
      <c r="AA4" s="30" t="s">
        <v>678</v>
      </c>
      <c r="AB4" s="29" t="s">
        <v>22</v>
      </c>
      <c r="AC4" s="29" t="s">
        <v>23</v>
      </c>
      <c r="AD4" s="30" t="s">
        <v>24</v>
      </c>
      <c r="AE4" s="29" t="s">
        <v>25</v>
      </c>
      <c r="AF4" s="29" t="s">
        <v>6</v>
      </c>
      <c r="AG4" s="30" t="s">
        <v>26</v>
      </c>
    </row>
    <row r="5" spans="1:33" s="10" customFormat="1" ht="12.75">
      <c r="A5" s="11"/>
      <c r="B5" s="36"/>
      <c r="C5" s="54"/>
      <c r="D5" s="60"/>
      <c r="E5" s="61"/>
      <c r="F5" s="101"/>
      <c r="G5" s="60"/>
      <c r="H5" s="61"/>
      <c r="I5" s="62"/>
      <c r="J5" s="60"/>
      <c r="K5" s="61"/>
      <c r="L5" s="62"/>
      <c r="M5" s="60"/>
      <c r="N5" s="61"/>
      <c r="O5" s="62"/>
      <c r="P5" s="60"/>
      <c r="Q5" s="61"/>
      <c r="R5" s="62"/>
      <c r="S5" s="60"/>
      <c r="T5" s="61"/>
      <c r="U5" s="62"/>
      <c r="V5" s="60"/>
      <c r="W5" s="61"/>
      <c r="X5" s="62"/>
      <c r="Y5" s="60"/>
      <c r="Z5" s="61"/>
      <c r="AA5" s="62"/>
      <c r="AB5" s="60"/>
      <c r="AC5" s="61"/>
      <c r="AD5" s="62"/>
      <c r="AE5" s="60"/>
      <c r="AF5" s="61"/>
      <c r="AG5" s="62"/>
    </row>
    <row r="6" spans="1:33" s="10" customFormat="1" ht="12.75">
      <c r="A6" s="14"/>
      <c r="B6" s="37" t="s">
        <v>642</v>
      </c>
      <c r="C6" s="54"/>
      <c r="D6" s="63"/>
      <c r="E6" s="64"/>
      <c r="F6" s="102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</row>
    <row r="7" spans="1:33" s="10" customFormat="1" ht="12.75">
      <c r="A7" s="14"/>
      <c r="B7" s="13"/>
      <c r="C7" s="54"/>
      <c r="D7" s="63"/>
      <c r="E7" s="64"/>
      <c r="F7" s="102"/>
      <c r="G7" s="63"/>
      <c r="H7" s="64"/>
      <c r="I7" s="65"/>
      <c r="J7" s="63"/>
      <c r="K7" s="64"/>
      <c r="L7" s="65"/>
      <c r="M7" s="63"/>
      <c r="N7" s="64"/>
      <c r="O7" s="65"/>
      <c r="P7" s="63"/>
      <c r="Q7" s="64"/>
      <c r="R7" s="65"/>
      <c r="S7" s="63"/>
      <c r="T7" s="64"/>
      <c r="U7" s="65"/>
      <c r="V7" s="63"/>
      <c r="W7" s="64"/>
      <c r="X7" s="65"/>
      <c r="Y7" s="63"/>
      <c r="Z7" s="64"/>
      <c r="AA7" s="65"/>
      <c r="AB7" s="63"/>
      <c r="AC7" s="64"/>
      <c r="AD7" s="65"/>
      <c r="AE7" s="63"/>
      <c r="AF7" s="64"/>
      <c r="AG7" s="65"/>
    </row>
    <row r="8" spans="1:33" s="10" customFormat="1" ht="12.75">
      <c r="A8" s="17" t="s">
        <v>611</v>
      </c>
      <c r="B8" s="38" t="s">
        <v>319</v>
      </c>
      <c r="C8" s="51" t="s">
        <v>320</v>
      </c>
      <c r="D8" s="66">
        <v>96550641</v>
      </c>
      <c r="E8" s="77">
        <v>194839210</v>
      </c>
      <c r="F8" s="103">
        <f>IF($E8=0,0,($N8/$E8))</f>
        <v>0.49554009688296313</v>
      </c>
      <c r="G8" s="66">
        <v>76398009</v>
      </c>
      <c r="H8" s="77">
        <v>154607898</v>
      </c>
      <c r="I8" s="68">
        <f>IF($AF8=0,0,($M8/$AF8))</f>
        <v>0.4941404028402223</v>
      </c>
      <c r="J8" s="66">
        <v>76398009</v>
      </c>
      <c r="K8" s="77">
        <v>154607898</v>
      </c>
      <c r="L8" s="68">
        <f>IF($K8=0,0,($M8/$K8))</f>
        <v>0.4941404028402223</v>
      </c>
      <c r="M8" s="66">
        <v>76398009</v>
      </c>
      <c r="N8" s="77">
        <v>96550641</v>
      </c>
      <c r="O8" s="68">
        <f>IF($N8=0,0,($M8/$N8))</f>
        <v>0.7912739698952387</v>
      </c>
      <c r="P8" s="66">
        <v>0</v>
      </c>
      <c r="Q8" s="77">
        <v>54932014</v>
      </c>
      <c r="R8" s="68">
        <f>IF($T8=0,0,($P8/$T8))</f>
        <v>0</v>
      </c>
      <c r="S8" s="66">
        <v>0</v>
      </c>
      <c r="T8" s="77">
        <v>54932014</v>
      </c>
      <c r="U8" s="68">
        <f>IF($T8=0,0,($V8/$T8))</f>
        <v>0</v>
      </c>
      <c r="V8" s="66">
        <v>0</v>
      </c>
      <c r="W8" s="77">
        <v>345218000</v>
      </c>
      <c r="X8" s="68">
        <f>IF($W8=0,0,($V8/$W8))</f>
        <v>0</v>
      </c>
      <c r="Y8" s="66">
        <v>28050000</v>
      </c>
      <c r="Z8" s="77">
        <v>54932014</v>
      </c>
      <c r="AA8" s="68">
        <f>IF($Z8=0,0,($Y8/$Z8))</f>
        <v>0.5106311958633084</v>
      </c>
      <c r="AB8" s="66">
        <v>31414000</v>
      </c>
      <c r="AC8" s="77">
        <v>15591057</v>
      </c>
      <c r="AD8" s="68">
        <f>IF($AC8=0,0,($AB8/$AC8))</f>
        <v>2.0148730134204498</v>
      </c>
      <c r="AE8" s="66">
        <v>903000</v>
      </c>
      <c r="AF8" s="77">
        <v>154607898</v>
      </c>
      <c r="AG8" s="68">
        <f>IF($AF8=0,0,($AE8/$AF8))</f>
        <v>0.005840581313640264</v>
      </c>
    </row>
    <row r="9" spans="1:33" s="10" customFormat="1" ht="12.75">
      <c r="A9" s="17" t="s">
        <v>611</v>
      </c>
      <c r="B9" s="38" t="s">
        <v>321</v>
      </c>
      <c r="C9" s="51" t="s">
        <v>322</v>
      </c>
      <c r="D9" s="66">
        <v>46132867</v>
      </c>
      <c r="E9" s="77">
        <v>185123688</v>
      </c>
      <c r="F9" s="103">
        <f>IF($E9=0,0,($N9/$E9))</f>
        <v>0.24920023741100059</v>
      </c>
      <c r="G9" s="66">
        <v>52530034</v>
      </c>
      <c r="H9" s="77">
        <v>136466582</v>
      </c>
      <c r="I9" s="68">
        <f>IF($AF9=0,0,($M9/$AF9))</f>
        <v>0.3849296525943619</v>
      </c>
      <c r="J9" s="66">
        <v>52530034</v>
      </c>
      <c r="K9" s="77">
        <v>120080766</v>
      </c>
      <c r="L9" s="68">
        <f>IF($K9=0,0,($M9/$K9))</f>
        <v>0.4374558536710201</v>
      </c>
      <c r="M9" s="66">
        <v>52530034</v>
      </c>
      <c r="N9" s="77">
        <v>46132867</v>
      </c>
      <c r="O9" s="68">
        <f>IF($N9=0,0,($M9/$N9))</f>
        <v>1.1386683164521294</v>
      </c>
      <c r="P9" s="66">
        <v>48246000</v>
      </c>
      <c r="Q9" s="77">
        <v>81243000</v>
      </c>
      <c r="R9" s="68">
        <f>IF($T9=0,0,($P9/$T9))</f>
        <v>0.5938480853735091</v>
      </c>
      <c r="S9" s="66">
        <v>0</v>
      </c>
      <c r="T9" s="77">
        <v>81243000</v>
      </c>
      <c r="U9" s="68">
        <f>IF($T9=0,0,($V9/$T9))</f>
        <v>0</v>
      </c>
      <c r="V9" s="66">
        <v>0</v>
      </c>
      <c r="W9" s="77">
        <v>81243000</v>
      </c>
      <c r="X9" s="68">
        <f>IF($W9=0,0,($V9/$W9))</f>
        <v>0</v>
      </c>
      <c r="Y9" s="66">
        <v>53027322</v>
      </c>
      <c r="Z9" s="77">
        <v>81243000</v>
      </c>
      <c r="AA9" s="68">
        <f>IF($Z9=0,0,($Y9/$Z9))</f>
        <v>0.6527001957091688</v>
      </c>
      <c r="AB9" s="66">
        <v>40236000</v>
      </c>
      <c r="AC9" s="77">
        <v>22225219</v>
      </c>
      <c r="AD9" s="68">
        <f>IF($AC9=0,0,($AB9/$AC9))</f>
        <v>1.810375861763162</v>
      </c>
      <c r="AE9" s="66">
        <v>2360000</v>
      </c>
      <c r="AF9" s="77">
        <v>136466582</v>
      </c>
      <c r="AG9" s="68">
        <f>IF($AF9=0,0,($AE9/$AF9))</f>
        <v>0.017293611120120237</v>
      </c>
    </row>
    <row r="10" spans="1:33" s="10" customFormat="1" ht="12.75">
      <c r="A10" s="17" t="s">
        <v>611</v>
      </c>
      <c r="B10" s="38" t="s">
        <v>323</v>
      </c>
      <c r="C10" s="51" t="s">
        <v>324</v>
      </c>
      <c r="D10" s="66">
        <v>488579486</v>
      </c>
      <c r="E10" s="77">
        <v>683338617</v>
      </c>
      <c r="F10" s="103">
        <f aca="true" t="shared" si="0" ref="F10:F43">IF($E10=0,0,($N10/$E10))</f>
        <v>0.7149888413228664</v>
      </c>
      <c r="G10" s="66">
        <v>152496500</v>
      </c>
      <c r="H10" s="77">
        <v>675748733</v>
      </c>
      <c r="I10" s="68">
        <f aca="true" t="shared" si="1" ref="I10:I43">IF($AF10=0,0,($M10/$AF10))</f>
        <v>0.22567041942200727</v>
      </c>
      <c r="J10" s="66">
        <v>152496500</v>
      </c>
      <c r="K10" s="77">
        <v>468836796</v>
      </c>
      <c r="L10" s="68">
        <f aca="true" t="shared" si="2" ref="L10:L43">IF($K10=0,0,($M10/$K10))</f>
        <v>0.32526563891968924</v>
      </c>
      <c r="M10" s="66">
        <v>152496500</v>
      </c>
      <c r="N10" s="77">
        <v>488579486</v>
      </c>
      <c r="O10" s="68">
        <f aca="true" t="shared" si="3" ref="O10:O43">IF($N10=0,0,($M10/$N10))</f>
        <v>0.31212219172050953</v>
      </c>
      <c r="P10" s="66">
        <v>69000000</v>
      </c>
      <c r="Q10" s="77">
        <v>118376400</v>
      </c>
      <c r="R10" s="68">
        <f aca="true" t="shared" si="4" ref="R10:R43">IF($T10=0,0,($P10/$T10))</f>
        <v>0.5828864537188155</v>
      </c>
      <c r="S10" s="66">
        <v>50000000</v>
      </c>
      <c r="T10" s="77">
        <v>118376400</v>
      </c>
      <c r="U10" s="68">
        <f aca="true" t="shared" si="5" ref="U10:U43">IF($T10=0,0,($V10/$T10))</f>
        <v>0.42238148820204025</v>
      </c>
      <c r="V10" s="66">
        <v>50000000</v>
      </c>
      <c r="W10" s="77">
        <v>1575136826</v>
      </c>
      <c r="X10" s="68">
        <f aca="true" t="shared" si="6" ref="X10:X43">IF($W10=0,0,($V10/$W10))</f>
        <v>0.031743274091923235</v>
      </c>
      <c r="Y10" s="66">
        <v>114876400</v>
      </c>
      <c r="Z10" s="77">
        <v>118376400</v>
      </c>
      <c r="AA10" s="68">
        <f aca="true" t="shared" si="7" ref="AA10:AA43">IF($Z10=0,0,($Y10/$Z10))</f>
        <v>0.9704332958258571</v>
      </c>
      <c r="AB10" s="66">
        <v>37000000</v>
      </c>
      <c r="AC10" s="77">
        <v>337844157</v>
      </c>
      <c r="AD10" s="68">
        <f aca="true" t="shared" si="8" ref="AD10:AD43">IF($AC10=0,0,($AB10/$AC10))</f>
        <v>0.10951795149738226</v>
      </c>
      <c r="AE10" s="66">
        <v>92758679</v>
      </c>
      <c r="AF10" s="77">
        <v>675748733</v>
      </c>
      <c r="AG10" s="68">
        <f aca="true" t="shared" si="9" ref="AG10:AG43">IF($AF10=0,0,($AE10/$AF10))</f>
        <v>0.13726800283915588</v>
      </c>
    </row>
    <row r="11" spans="1:33" s="10" customFormat="1" ht="12.75">
      <c r="A11" s="17" t="s">
        <v>611</v>
      </c>
      <c r="B11" s="38" t="s">
        <v>325</v>
      </c>
      <c r="C11" s="51" t="s">
        <v>326</v>
      </c>
      <c r="D11" s="66">
        <v>277534000</v>
      </c>
      <c r="E11" s="77">
        <v>336488000</v>
      </c>
      <c r="F11" s="103">
        <f t="shared" si="0"/>
        <v>0.8247961294310644</v>
      </c>
      <c r="G11" s="66">
        <v>98246000</v>
      </c>
      <c r="H11" s="77">
        <v>336488000</v>
      </c>
      <c r="I11" s="68">
        <f t="shared" si="1"/>
        <v>0.2919747509569435</v>
      </c>
      <c r="J11" s="66">
        <v>98246000</v>
      </c>
      <c r="K11" s="77">
        <v>241659000</v>
      </c>
      <c r="L11" s="68">
        <f t="shared" si="2"/>
        <v>0.4065480698008351</v>
      </c>
      <c r="M11" s="66">
        <v>98246000</v>
      </c>
      <c r="N11" s="77">
        <v>277534000</v>
      </c>
      <c r="O11" s="68">
        <f t="shared" si="3"/>
        <v>0.35399626712402804</v>
      </c>
      <c r="P11" s="66">
        <v>14572000</v>
      </c>
      <c r="Q11" s="77">
        <v>45701000</v>
      </c>
      <c r="R11" s="68">
        <f t="shared" si="4"/>
        <v>0.3188551672829916</v>
      </c>
      <c r="S11" s="66">
        <v>0</v>
      </c>
      <c r="T11" s="77">
        <v>45701000</v>
      </c>
      <c r="U11" s="68">
        <f t="shared" si="5"/>
        <v>0</v>
      </c>
      <c r="V11" s="66">
        <v>0</v>
      </c>
      <c r="W11" s="77">
        <v>1057833000</v>
      </c>
      <c r="X11" s="68">
        <f t="shared" si="6"/>
        <v>0</v>
      </c>
      <c r="Y11" s="66">
        <v>30201000</v>
      </c>
      <c r="Z11" s="77">
        <v>45701000</v>
      </c>
      <c r="AA11" s="68">
        <f t="shared" si="7"/>
        <v>0.6608389313144133</v>
      </c>
      <c r="AB11" s="66">
        <v>112656000</v>
      </c>
      <c r="AC11" s="77">
        <v>166394000</v>
      </c>
      <c r="AD11" s="68">
        <f t="shared" si="8"/>
        <v>0.6770436434006034</v>
      </c>
      <c r="AE11" s="66">
        <v>13824000</v>
      </c>
      <c r="AF11" s="77">
        <v>336488000</v>
      </c>
      <c r="AG11" s="68">
        <f t="shared" si="9"/>
        <v>0.04108318870212311</v>
      </c>
    </row>
    <row r="12" spans="1:33" s="10" customFormat="1" ht="12.75">
      <c r="A12" s="17" t="s">
        <v>611</v>
      </c>
      <c r="B12" s="38" t="s">
        <v>327</v>
      </c>
      <c r="C12" s="51" t="s">
        <v>328</v>
      </c>
      <c r="D12" s="66">
        <v>57325555</v>
      </c>
      <c r="E12" s="77">
        <v>111791555</v>
      </c>
      <c r="F12" s="103">
        <f t="shared" si="0"/>
        <v>0.5127896736028048</v>
      </c>
      <c r="G12" s="66">
        <v>33906386</v>
      </c>
      <c r="H12" s="77">
        <v>80417721</v>
      </c>
      <c r="I12" s="68">
        <f t="shared" si="1"/>
        <v>0.42162828762580823</v>
      </c>
      <c r="J12" s="66">
        <v>33906386</v>
      </c>
      <c r="K12" s="77">
        <v>78272721</v>
      </c>
      <c r="L12" s="68">
        <f t="shared" si="2"/>
        <v>0.4331826665384483</v>
      </c>
      <c r="M12" s="66">
        <v>33906386</v>
      </c>
      <c r="N12" s="77">
        <v>57325555</v>
      </c>
      <c r="O12" s="68">
        <f t="shared" si="3"/>
        <v>0.591470697492593</v>
      </c>
      <c r="P12" s="66">
        <v>5031200</v>
      </c>
      <c r="Q12" s="77">
        <v>34257961</v>
      </c>
      <c r="R12" s="68">
        <f t="shared" si="4"/>
        <v>0.14686221401209487</v>
      </c>
      <c r="S12" s="66">
        <v>0</v>
      </c>
      <c r="T12" s="77">
        <v>34257961</v>
      </c>
      <c r="U12" s="68">
        <f t="shared" si="5"/>
        <v>0</v>
      </c>
      <c r="V12" s="66">
        <v>0</v>
      </c>
      <c r="W12" s="77">
        <v>142453200</v>
      </c>
      <c r="X12" s="68">
        <f t="shared" si="6"/>
        <v>0</v>
      </c>
      <c r="Y12" s="66">
        <v>26426761</v>
      </c>
      <c r="Z12" s="77">
        <v>34257961</v>
      </c>
      <c r="AA12" s="68">
        <f t="shared" si="7"/>
        <v>0.771404958981651</v>
      </c>
      <c r="AB12" s="66">
        <v>6800000</v>
      </c>
      <c r="AC12" s="77">
        <v>4580736</v>
      </c>
      <c r="AD12" s="68">
        <f t="shared" si="8"/>
        <v>1.4844776035990723</v>
      </c>
      <c r="AE12" s="66">
        <v>7844000</v>
      </c>
      <c r="AF12" s="77">
        <v>80417721</v>
      </c>
      <c r="AG12" s="68">
        <f t="shared" si="9"/>
        <v>0.09754069006755364</v>
      </c>
    </row>
    <row r="13" spans="1:33" s="10" customFormat="1" ht="12.75">
      <c r="A13" s="17" t="s">
        <v>612</v>
      </c>
      <c r="B13" s="38" t="s">
        <v>568</v>
      </c>
      <c r="C13" s="51" t="s">
        <v>569</v>
      </c>
      <c r="D13" s="66">
        <v>293272000</v>
      </c>
      <c r="E13" s="77">
        <v>1308078000</v>
      </c>
      <c r="F13" s="103">
        <f t="shared" si="0"/>
        <v>0.22420069751192206</v>
      </c>
      <c r="G13" s="66">
        <v>120432343</v>
      </c>
      <c r="H13" s="77">
        <v>333650024</v>
      </c>
      <c r="I13" s="68">
        <f t="shared" si="1"/>
        <v>0.3609540966195165</v>
      </c>
      <c r="J13" s="66">
        <v>120432343</v>
      </c>
      <c r="K13" s="77">
        <v>333650024</v>
      </c>
      <c r="L13" s="68">
        <f t="shared" si="2"/>
        <v>0.3609540966195165</v>
      </c>
      <c r="M13" s="66">
        <v>120432343</v>
      </c>
      <c r="N13" s="77">
        <v>293272000</v>
      </c>
      <c r="O13" s="68">
        <f t="shared" si="3"/>
        <v>0.41065066900351893</v>
      </c>
      <c r="P13" s="66">
        <v>200198809</v>
      </c>
      <c r="Q13" s="77">
        <v>937827809</v>
      </c>
      <c r="R13" s="68">
        <f t="shared" si="4"/>
        <v>0.21347075345683209</v>
      </c>
      <c r="S13" s="66">
        <v>0</v>
      </c>
      <c r="T13" s="77">
        <v>937827809</v>
      </c>
      <c r="U13" s="68">
        <f t="shared" si="5"/>
        <v>0</v>
      </c>
      <c r="V13" s="66">
        <v>0</v>
      </c>
      <c r="W13" s="77">
        <v>2764520242</v>
      </c>
      <c r="X13" s="68">
        <f t="shared" si="6"/>
        <v>0</v>
      </c>
      <c r="Y13" s="66">
        <v>839046928</v>
      </c>
      <c r="Z13" s="77">
        <v>937827809</v>
      </c>
      <c r="AA13" s="68">
        <f t="shared" si="7"/>
        <v>0.8946705567354316</v>
      </c>
      <c r="AB13" s="66">
        <v>184483200</v>
      </c>
      <c r="AC13" s="77">
        <v>0</v>
      </c>
      <c r="AD13" s="68">
        <f t="shared" si="8"/>
        <v>0</v>
      </c>
      <c r="AE13" s="66">
        <v>49809876</v>
      </c>
      <c r="AF13" s="77">
        <v>333650024</v>
      </c>
      <c r="AG13" s="68">
        <f t="shared" si="9"/>
        <v>0.14928779384712407</v>
      </c>
    </row>
    <row r="14" spans="1:33" s="34" customFormat="1" ht="12.75">
      <c r="A14" s="39"/>
      <c r="B14" s="40" t="s">
        <v>643</v>
      </c>
      <c r="C14" s="56"/>
      <c r="D14" s="69">
        <f>SUM(D8:D13)</f>
        <v>1259394549</v>
      </c>
      <c r="E14" s="78">
        <f>SUM(E8:E13)</f>
        <v>2819659070</v>
      </c>
      <c r="F14" s="104">
        <f t="shared" si="0"/>
        <v>0.4466478101552894</v>
      </c>
      <c r="G14" s="69">
        <f>SUM(G8:G13)</f>
        <v>534009272</v>
      </c>
      <c r="H14" s="78">
        <f>SUM(H8:H13)</f>
        <v>1717378958</v>
      </c>
      <c r="I14" s="71">
        <f t="shared" si="1"/>
        <v>0.3109443431296542</v>
      </c>
      <c r="J14" s="69">
        <f>SUM(J8:J13)</f>
        <v>534009272</v>
      </c>
      <c r="K14" s="78">
        <f>SUM(K8:K13)</f>
        <v>1397107205</v>
      </c>
      <c r="L14" s="71">
        <f t="shared" si="2"/>
        <v>0.38222497893424007</v>
      </c>
      <c r="M14" s="69">
        <f>SUM(M8:M13)</f>
        <v>534009272</v>
      </c>
      <c r="N14" s="78">
        <f>SUM(N8:N13)</f>
        <v>1259394549</v>
      </c>
      <c r="O14" s="71">
        <f t="shared" si="3"/>
        <v>0.42402063152013847</v>
      </c>
      <c r="P14" s="69">
        <f>SUM(P8:P13)</f>
        <v>337048009</v>
      </c>
      <c r="Q14" s="78">
        <f>SUM(Q8:Q13)</f>
        <v>1272338184</v>
      </c>
      <c r="R14" s="71">
        <f t="shared" si="4"/>
        <v>0.2649044202543559</v>
      </c>
      <c r="S14" s="69">
        <f>SUM(S8:S13)</f>
        <v>50000000</v>
      </c>
      <c r="T14" s="78">
        <f>SUM(T8:T13)</f>
        <v>1272338184</v>
      </c>
      <c r="U14" s="71">
        <f t="shared" si="5"/>
        <v>0.03929772809522158</v>
      </c>
      <c r="V14" s="69">
        <f>SUM(V8:V13)</f>
        <v>50000000</v>
      </c>
      <c r="W14" s="78">
        <f>SUM(W8:W13)</f>
        <v>5966404268</v>
      </c>
      <c r="X14" s="71">
        <f t="shared" si="6"/>
        <v>0.008380256810315087</v>
      </c>
      <c r="Y14" s="69">
        <f>SUM(Y8:Y13)</f>
        <v>1091628411</v>
      </c>
      <c r="Z14" s="78">
        <f>SUM(Z8:Z13)</f>
        <v>1272338184</v>
      </c>
      <c r="AA14" s="71">
        <f t="shared" si="7"/>
        <v>0.8579703295299357</v>
      </c>
      <c r="AB14" s="69">
        <f>SUM(AB8:AB13)</f>
        <v>412589200</v>
      </c>
      <c r="AC14" s="78">
        <f>SUM(AC8:AC13)</f>
        <v>546635169</v>
      </c>
      <c r="AD14" s="71">
        <f t="shared" si="8"/>
        <v>0.7547798301283465</v>
      </c>
      <c r="AE14" s="69">
        <f>SUM(AE8:AE13)</f>
        <v>167499555</v>
      </c>
      <c r="AF14" s="78">
        <f>SUM(AF8:AF13)</f>
        <v>1717378958</v>
      </c>
      <c r="AG14" s="71">
        <f t="shared" si="9"/>
        <v>0.09753208761510865</v>
      </c>
    </row>
    <row r="15" spans="1:33" s="10" customFormat="1" ht="12.75">
      <c r="A15" s="17" t="s">
        <v>611</v>
      </c>
      <c r="B15" s="38" t="s">
        <v>329</v>
      </c>
      <c r="C15" s="51" t="s">
        <v>330</v>
      </c>
      <c r="D15" s="66">
        <v>110854000</v>
      </c>
      <c r="E15" s="77">
        <v>152838000</v>
      </c>
      <c r="F15" s="103">
        <f t="shared" si="0"/>
        <v>0.7253039165652521</v>
      </c>
      <c r="G15" s="66">
        <v>49054000</v>
      </c>
      <c r="H15" s="77">
        <v>150589363</v>
      </c>
      <c r="I15" s="68">
        <f t="shared" si="1"/>
        <v>0.32574677933925517</v>
      </c>
      <c r="J15" s="66">
        <v>49054000</v>
      </c>
      <c r="K15" s="77">
        <v>115801386</v>
      </c>
      <c r="L15" s="68">
        <f t="shared" si="2"/>
        <v>0.42360460176184767</v>
      </c>
      <c r="M15" s="66">
        <v>49054000</v>
      </c>
      <c r="N15" s="77">
        <v>110854000</v>
      </c>
      <c r="O15" s="68">
        <f t="shared" si="3"/>
        <v>0.442509968066105</v>
      </c>
      <c r="P15" s="66">
        <v>0</v>
      </c>
      <c r="Q15" s="77">
        <v>12039000</v>
      </c>
      <c r="R15" s="68">
        <f t="shared" si="4"/>
        <v>0</v>
      </c>
      <c r="S15" s="66">
        <v>0</v>
      </c>
      <c r="T15" s="77">
        <v>12039000</v>
      </c>
      <c r="U15" s="68">
        <f t="shared" si="5"/>
        <v>0</v>
      </c>
      <c r="V15" s="66">
        <v>0</v>
      </c>
      <c r="W15" s="77">
        <v>70213000</v>
      </c>
      <c r="X15" s="68">
        <f t="shared" si="6"/>
        <v>0</v>
      </c>
      <c r="Y15" s="66">
        <v>5600000</v>
      </c>
      <c r="Z15" s="77">
        <v>12039000</v>
      </c>
      <c r="AA15" s="68">
        <f t="shared" si="7"/>
        <v>0.46515491319877067</v>
      </c>
      <c r="AB15" s="66">
        <v>8400000</v>
      </c>
      <c r="AC15" s="77">
        <v>59628000</v>
      </c>
      <c r="AD15" s="68">
        <f t="shared" si="8"/>
        <v>0.14087341517407928</v>
      </c>
      <c r="AE15" s="66">
        <v>38492000</v>
      </c>
      <c r="AF15" s="77">
        <v>150589363</v>
      </c>
      <c r="AG15" s="68">
        <f t="shared" si="9"/>
        <v>0.25560902332789603</v>
      </c>
    </row>
    <row r="16" spans="1:33" s="10" customFormat="1" ht="12.75">
      <c r="A16" s="17" t="s">
        <v>611</v>
      </c>
      <c r="B16" s="38" t="s">
        <v>331</v>
      </c>
      <c r="C16" s="51" t="s">
        <v>332</v>
      </c>
      <c r="D16" s="66">
        <v>33481804</v>
      </c>
      <c r="E16" s="77">
        <v>96772554</v>
      </c>
      <c r="F16" s="103">
        <f t="shared" si="0"/>
        <v>0.3459845030027832</v>
      </c>
      <c r="G16" s="66">
        <v>44490724</v>
      </c>
      <c r="H16" s="77">
        <v>78546367</v>
      </c>
      <c r="I16" s="68">
        <f t="shared" si="1"/>
        <v>0.5664262485876654</v>
      </c>
      <c r="J16" s="66">
        <v>44490724</v>
      </c>
      <c r="K16" s="77">
        <v>78196367</v>
      </c>
      <c r="L16" s="68">
        <f t="shared" si="2"/>
        <v>0.5689615222149643</v>
      </c>
      <c r="M16" s="66">
        <v>44490724</v>
      </c>
      <c r="N16" s="77">
        <v>33481804</v>
      </c>
      <c r="O16" s="68">
        <f t="shared" si="3"/>
        <v>1.3288030716624468</v>
      </c>
      <c r="P16" s="66">
        <v>1927292</v>
      </c>
      <c r="Q16" s="77">
        <v>18222542</v>
      </c>
      <c r="R16" s="68">
        <f t="shared" si="4"/>
        <v>0.10576416835806991</v>
      </c>
      <c r="S16" s="66">
        <v>0</v>
      </c>
      <c r="T16" s="77">
        <v>18222542</v>
      </c>
      <c r="U16" s="68">
        <f t="shared" si="5"/>
        <v>0</v>
      </c>
      <c r="V16" s="66">
        <v>0</v>
      </c>
      <c r="W16" s="77">
        <v>78287267</v>
      </c>
      <c r="X16" s="68">
        <f t="shared" si="6"/>
        <v>0</v>
      </c>
      <c r="Y16" s="66">
        <v>17615250</v>
      </c>
      <c r="Z16" s="77">
        <v>18222542</v>
      </c>
      <c r="AA16" s="68">
        <f t="shared" si="7"/>
        <v>0.9666735848379441</v>
      </c>
      <c r="AB16" s="66">
        <v>6524599</v>
      </c>
      <c r="AC16" s="77">
        <v>6086536</v>
      </c>
      <c r="AD16" s="68">
        <f t="shared" si="8"/>
        <v>1.071972465126305</v>
      </c>
      <c r="AE16" s="66">
        <v>7981515</v>
      </c>
      <c r="AF16" s="77">
        <v>78546367</v>
      </c>
      <c r="AG16" s="68">
        <f t="shared" si="9"/>
        <v>0.10161532996172822</v>
      </c>
    </row>
    <row r="17" spans="1:33" s="10" customFormat="1" ht="12.75">
      <c r="A17" s="17" t="s">
        <v>611</v>
      </c>
      <c r="B17" s="38" t="s">
        <v>333</v>
      </c>
      <c r="C17" s="51" t="s">
        <v>334</v>
      </c>
      <c r="D17" s="66">
        <v>321698987</v>
      </c>
      <c r="E17" s="77">
        <v>643844146</v>
      </c>
      <c r="F17" s="103">
        <f t="shared" si="0"/>
        <v>0.4996535093137276</v>
      </c>
      <c r="G17" s="66">
        <v>170069114</v>
      </c>
      <c r="H17" s="77">
        <v>547985646</v>
      </c>
      <c r="I17" s="68">
        <f t="shared" si="1"/>
        <v>0.31035322775589635</v>
      </c>
      <c r="J17" s="66">
        <v>170069114</v>
      </c>
      <c r="K17" s="77">
        <v>542985646</v>
      </c>
      <c r="L17" s="68">
        <f t="shared" si="2"/>
        <v>0.3132110678299588</v>
      </c>
      <c r="M17" s="66">
        <v>170069114</v>
      </c>
      <c r="N17" s="77">
        <v>321698987</v>
      </c>
      <c r="O17" s="68">
        <f t="shared" si="3"/>
        <v>0.5286591530361269</v>
      </c>
      <c r="P17" s="66">
        <v>0</v>
      </c>
      <c r="Q17" s="77">
        <v>95778500</v>
      </c>
      <c r="R17" s="68">
        <f t="shared" si="4"/>
        <v>0</v>
      </c>
      <c r="S17" s="66">
        <v>0</v>
      </c>
      <c r="T17" s="77">
        <v>95778500</v>
      </c>
      <c r="U17" s="68">
        <f t="shared" si="5"/>
        <v>0</v>
      </c>
      <c r="V17" s="66">
        <v>0</v>
      </c>
      <c r="W17" s="77">
        <v>935883859</v>
      </c>
      <c r="X17" s="68">
        <f t="shared" si="6"/>
        <v>0</v>
      </c>
      <c r="Y17" s="66">
        <v>48915500</v>
      </c>
      <c r="Z17" s="77">
        <v>95778500</v>
      </c>
      <c r="AA17" s="68">
        <f t="shared" si="7"/>
        <v>0.5107148263963207</v>
      </c>
      <c r="AB17" s="66">
        <v>57528987</v>
      </c>
      <c r="AC17" s="77">
        <v>28530000</v>
      </c>
      <c r="AD17" s="68">
        <f t="shared" si="8"/>
        <v>2.0164383806519455</v>
      </c>
      <c r="AE17" s="66">
        <v>59421455</v>
      </c>
      <c r="AF17" s="77">
        <v>547985646</v>
      </c>
      <c r="AG17" s="68">
        <f t="shared" si="9"/>
        <v>0.10843615235863313</v>
      </c>
    </row>
    <row r="18" spans="1:33" s="10" customFormat="1" ht="12.75">
      <c r="A18" s="17" t="s">
        <v>611</v>
      </c>
      <c r="B18" s="38" t="s">
        <v>335</v>
      </c>
      <c r="C18" s="51" t="s">
        <v>336</v>
      </c>
      <c r="D18" s="66">
        <v>423244003</v>
      </c>
      <c r="E18" s="77">
        <v>697731003</v>
      </c>
      <c r="F18" s="103">
        <f t="shared" si="0"/>
        <v>0.6066005397211797</v>
      </c>
      <c r="G18" s="66">
        <v>193283504</v>
      </c>
      <c r="H18" s="77">
        <v>758901929</v>
      </c>
      <c r="I18" s="68">
        <f t="shared" si="1"/>
        <v>0.2546883814812388</v>
      </c>
      <c r="J18" s="66">
        <v>193283504</v>
      </c>
      <c r="K18" s="77">
        <v>643501469</v>
      </c>
      <c r="L18" s="68">
        <f t="shared" si="2"/>
        <v>0.3003621799035862</v>
      </c>
      <c r="M18" s="66">
        <v>193283504</v>
      </c>
      <c r="N18" s="77">
        <v>423244003</v>
      </c>
      <c r="O18" s="68">
        <f t="shared" si="3"/>
        <v>0.4566715715520723</v>
      </c>
      <c r="P18" s="66">
        <v>157765201</v>
      </c>
      <c r="Q18" s="77">
        <v>216927201</v>
      </c>
      <c r="R18" s="68">
        <f t="shared" si="4"/>
        <v>0.727272560899359</v>
      </c>
      <c r="S18" s="66">
        <v>100000000</v>
      </c>
      <c r="T18" s="77">
        <v>216927201</v>
      </c>
      <c r="U18" s="68">
        <f t="shared" si="5"/>
        <v>0.4609841437081927</v>
      </c>
      <c r="V18" s="66">
        <v>100000000</v>
      </c>
      <c r="W18" s="77">
        <v>1007969000</v>
      </c>
      <c r="X18" s="68">
        <f t="shared" si="6"/>
        <v>0.0992094002890962</v>
      </c>
      <c r="Y18" s="66">
        <v>204375701</v>
      </c>
      <c r="Z18" s="77">
        <v>216927201</v>
      </c>
      <c r="AA18" s="68">
        <f t="shared" si="7"/>
        <v>0.9421395752024662</v>
      </c>
      <c r="AB18" s="66">
        <v>172904000</v>
      </c>
      <c r="AC18" s="77">
        <v>238068000</v>
      </c>
      <c r="AD18" s="68">
        <f t="shared" si="8"/>
        <v>0.7262798864190063</v>
      </c>
      <c r="AE18" s="66">
        <v>46800000</v>
      </c>
      <c r="AF18" s="77">
        <v>758901929</v>
      </c>
      <c r="AG18" s="68">
        <f t="shared" si="9"/>
        <v>0.06166804722932784</v>
      </c>
    </row>
    <row r="19" spans="1:33" s="10" customFormat="1" ht="12.75">
      <c r="A19" s="17" t="s">
        <v>612</v>
      </c>
      <c r="B19" s="38" t="s">
        <v>570</v>
      </c>
      <c r="C19" s="51" t="s">
        <v>571</v>
      </c>
      <c r="D19" s="66">
        <v>276642759</v>
      </c>
      <c r="E19" s="77">
        <v>516679725</v>
      </c>
      <c r="F19" s="103">
        <f t="shared" si="0"/>
        <v>0.5354240656530503</v>
      </c>
      <c r="G19" s="66">
        <v>153983449</v>
      </c>
      <c r="H19" s="77">
        <v>516679725</v>
      </c>
      <c r="I19" s="68">
        <f t="shared" si="1"/>
        <v>0.2980249495952256</v>
      </c>
      <c r="J19" s="66">
        <v>153983449</v>
      </c>
      <c r="K19" s="77">
        <v>516679725</v>
      </c>
      <c r="L19" s="68">
        <f t="shared" si="2"/>
        <v>0.2980249495952256</v>
      </c>
      <c r="M19" s="66">
        <v>153983449</v>
      </c>
      <c r="N19" s="77">
        <v>276642759</v>
      </c>
      <c r="O19" s="68">
        <f t="shared" si="3"/>
        <v>0.5566147820265196</v>
      </c>
      <c r="P19" s="66">
        <v>42969885</v>
      </c>
      <c r="Q19" s="77">
        <v>816469363</v>
      </c>
      <c r="R19" s="68">
        <f t="shared" si="4"/>
        <v>0.05262890066335533</v>
      </c>
      <c r="S19" s="66">
        <v>0</v>
      </c>
      <c r="T19" s="77">
        <v>816469363</v>
      </c>
      <c r="U19" s="68">
        <f t="shared" si="5"/>
        <v>0</v>
      </c>
      <c r="V19" s="66">
        <v>0</v>
      </c>
      <c r="W19" s="77">
        <v>2030948803</v>
      </c>
      <c r="X19" s="68">
        <f t="shared" si="6"/>
        <v>0</v>
      </c>
      <c r="Y19" s="66">
        <v>777995434</v>
      </c>
      <c r="Z19" s="77">
        <v>816469363</v>
      </c>
      <c r="AA19" s="68">
        <f t="shared" si="7"/>
        <v>0.9528776819516742</v>
      </c>
      <c r="AB19" s="66">
        <v>49252430</v>
      </c>
      <c r="AC19" s="77">
        <v>20030000</v>
      </c>
      <c r="AD19" s="68">
        <f t="shared" si="8"/>
        <v>2.458933100349476</v>
      </c>
      <c r="AE19" s="66">
        <v>206038824</v>
      </c>
      <c r="AF19" s="77">
        <v>516679725</v>
      </c>
      <c r="AG19" s="68">
        <f t="shared" si="9"/>
        <v>0.3987747419351514</v>
      </c>
    </row>
    <row r="20" spans="1:33" s="34" customFormat="1" ht="12.75">
      <c r="A20" s="39"/>
      <c r="B20" s="40" t="s">
        <v>644</v>
      </c>
      <c r="C20" s="56"/>
      <c r="D20" s="69">
        <f>SUM(D15:D19)</f>
        <v>1165921553</v>
      </c>
      <c r="E20" s="78">
        <f>SUM(E15:E19)</f>
        <v>2107865428</v>
      </c>
      <c r="F20" s="104">
        <f t="shared" si="0"/>
        <v>0.5531290268877639</v>
      </c>
      <c r="G20" s="69">
        <f>SUM(G15:G19)</f>
        <v>610880791</v>
      </c>
      <c r="H20" s="78">
        <f>SUM(H15:H19)</f>
        <v>2052703030</v>
      </c>
      <c r="I20" s="71">
        <f t="shared" si="1"/>
        <v>0.29759823124536433</v>
      </c>
      <c r="J20" s="69">
        <f>SUM(J15:J19)</f>
        <v>610880791</v>
      </c>
      <c r="K20" s="78">
        <f>SUM(K15:K19)</f>
        <v>1897164593</v>
      </c>
      <c r="L20" s="71">
        <f t="shared" si="2"/>
        <v>0.3219967277767976</v>
      </c>
      <c r="M20" s="69">
        <f>SUM(M15:M19)</f>
        <v>610880791</v>
      </c>
      <c r="N20" s="78">
        <f>SUM(N15:N19)</f>
        <v>1165921553</v>
      </c>
      <c r="O20" s="71">
        <f t="shared" si="3"/>
        <v>0.5239467350338964</v>
      </c>
      <c r="P20" s="69">
        <f>SUM(P15:P19)</f>
        <v>202662378</v>
      </c>
      <c r="Q20" s="78">
        <f>SUM(Q15:Q19)</f>
        <v>1159436606</v>
      </c>
      <c r="R20" s="71">
        <f t="shared" si="4"/>
        <v>0.17479384120808067</v>
      </c>
      <c r="S20" s="69">
        <f>SUM(S15:S19)</f>
        <v>100000000</v>
      </c>
      <c r="T20" s="78">
        <f>SUM(T15:T19)</f>
        <v>1159436606</v>
      </c>
      <c r="U20" s="71">
        <f t="shared" si="5"/>
        <v>0.08624878624886198</v>
      </c>
      <c r="V20" s="69">
        <f>SUM(V15:V19)</f>
        <v>100000000</v>
      </c>
      <c r="W20" s="78">
        <f>SUM(W15:W19)</f>
        <v>4123301929</v>
      </c>
      <c r="X20" s="71">
        <f t="shared" si="6"/>
        <v>0.024252407832829358</v>
      </c>
      <c r="Y20" s="69">
        <f>SUM(Y15:Y19)</f>
        <v>1054501885</v>
      </c>
      <c r="Z20" s="78">
        <f>SUM(Z15:Z19)</f>
        <v>1159436606</v>
      </c>
      <c r="AA20" s="71">
        <f t="shared" si="7"/>
        <v>0.9094950767838703</v>
      </c>
      <c r="AB20" s="69">
        <f>SUM(AB15:AB19)</f>
        <v>294610016</v>
      </c>
      <c r="AC20" s="78">
        <f>SUM(AC15:AC19)</f>
        <v>352342536</v>
      </c>
      <c r="AD20" s="71">
        <f t="shared" si="8"/>
        <v>0.8361466070619415</v>
      </c>
      <c r="AE20" s="69">
        <f>SUM(AE15:AE19)</f>
        <v>358733794</v>
      </c>
      <c r="AF20" s="78">
        <f>SUM(AF15:AF19)</f>
        <v>2052703030</v>
      </c>
      <c r="AG20" s="71">
        <f t="shared" si="9"/>
        <v>0.17476166243102392</v>
      </c>
    </row>
    <row r="21" spans="1:33" s="10" customFormat="1" ht="12.75">
      <c r="A21" s="17" t="s">
        <v>611</v>
      </c>
      <c r="B21" s="38" t="s">
        <v>337</v>
      </c>
      <c r="C21" s="51" t="s">
        <v>338</v>
      </c>
      <c r="D21" s="66">
        <v>63845200</v>
      </c>
      <c r="E21" s="77">
        <v>147548200</v>
      </c>
      <c r="F21" s="103">
        <f t="shared" si="0"/>
        <v>0.4327074135773937</v>
      </c>
      <c r="G21" s="66">
        <v>49611324</v>
      </c>
      <c r="H21" s="77">
        <v>107793200</v>
      </c>
      <c r="I21" s="68">
        <f t="shared" si="1"/>
        <v>0.460245395813465</v>
      </c>
      <c r="J21" s="66">
        <v>49611324</v>
      </c>
      <c r="K21" s="77">
        <v>99293200</v>
      </c>
      <c r="L21" s="68">
        <f t="shared" si="2"/>
        <v>0.49964472894417744</v>
      </c>
      <c r="M21" s="66">
        <v>49611324</v>
      </c>
      <c r="N21" s="77">
        <v>63845200</v>
      </c>
      <c r="O21" s="68">
        <f t="shared" si="3"/>
        <v>0.7770564427709522</v>
      </c>
      <c r="P21" s="66">
        <v>11425000</v>
      </c>
      <c r="Q21" s="77">
        <v>39755000</v>
      </c>
      <c r="R21" s="68">
        <f t="shared" si="4"/>
        <v>0.28738523456169035</v>
      </c>
      <c r="S21" s="66">
        <v>0</v>
      </c>
      <c r="T21" s="77">
        <v>39755000</v>
      </c>
      <c r="U21" s="68">
        <f t="shared" si="5"/>
        <v>0</v>
      </c>
      <c r="V21" s="66">
        <v>0</v>
      </c>
      <c r="W21" s="77">
        <v>39755000</v>
      </c>
      <c r="X21" s="68">
        <f t="shared" si="6"/>
        <v>0</v>
      </c>
      <c r="Y21" s="66">
        <v>25000000</v>
      </c>
      <c r="Z21" s="77">
        <v>39755000</v>
      </c>
      <c r="AA21" s="68">
        <f t="shared" si="7"/>
        <v>0.6288517167651868</v>
      </c>
      <c r="AB21" s="66">
        <v>0</v>
      </c>
      <c r="AC21" s="77">
        <v>11875175</v>
      </c>
      <c r="AD21" s="68">
        <f t="shared" si="8"/>
        <v>0</v>
      </c>
      <c r="AE21" s="66">
        <v>0</v>
      </c>
      <c r="AF21" s="77">
        <v>107793200</v>
      </c>
      <c r="AG21" s="68">
        <f t="shared" si="9"/>
        <v>0</v>
      </c>
    </row>
    <row r="22" spans="1:33" s="10" customFormat="1" ht="12.75">
      <c r="A22" s="17" t="s">
        <v>611</v>
      </c>
      <c r="B22" s="38" t="s">
        <v>339</v>
      </c>
      <c r="C22" s="51" t="s">
        <v>340</v>
      </c>
      <c r="D22" s="66">
        <v>3740000</v>
      </c>
      <c r="E22" s="77">
        <v>64797813</v>
      </c>
      <c r="F22" s="103">
        <f t="shared" si="0"/>
        <v>0.05771799736512712</v>
      </c>
      <c r="G22" s="66">
        <v>29873600</v>
      </c>
      <c r="H22" s="77">
        <v>68997813</v>
      </c>
      <c r="I22" s="68">
        <f t="shared" si="1"/>
        <v>0.43296444772822</v>
      </c>
      <c r="J22" s="66">
        <v>29873600</v>
      </c>
      <c r="K22" s="77">
        <v>68997813</v>
      </c>
      <c r="L22" s="68">
        <f t="shared" si="2"/>
        <v>0.43296444772822</v>
      </c>
      <c r="M22" s="66">
        <v>29873600</v>
      </c>
      <c r="N22" s="77">
        <v>3740000</v>
      </c>
      <c r="O22" s="68">
        <f t="shared" si="3"/>
        <v>7.9875935828877</v>
      </c>
      <c r="P22" s="66">
        <v>0</v>
      </c>
      <c r="Q22" s="77">
        <v>37527987</v>
      </c>
      <c r="R22" s="68">
        <f t="shared" si="4"/>
        <v>0</v>
      </c>
      <c r="S22" s="66">
        <v>0</v>
      </c>
      <c r="T22" s="77">
        <v>37527987</v>
      </c>
      <c r="U22" s="68">
        <f t="shared" si="5"/>
        <v>0</v>
      </c>
      <c r="V22" s="66">
        <v>0</v>
      </c>
      <c r="W22" s="77">
        <v>0</v>
      </c>
      <c r="X22" s="68">
        <f t="shared" si="6"/>
        <v>0</v>
      </c>
      <c r="Y22" s="66">
        <v>25161837</v>
      </c>
      <c r="Z22" s="77">
        <v>37527987</v>
      </c>
      <c r="AA22" s="68">
        <f t="shared" si="7"/>
        <v>0.6704819259290407</v>
      </c>
      <c r="AB22" s="66">
        <v>0</v>
      </c>
      <c r="AC22" s="77">
        <v>0</v>
      </c>
      <c r="AD22" s="68">
        <f t="shared" si="8"/>
        <v>0</v>
      </c>
      <c r="AE22" s="66">
        <v>0</v>
      </c>
      <c r="AF22" s="77">
        <v>68997813</v>
      </c>
      <c r="AG22" s="68">
        <f t="shared" si="9"/>
        <v>0</v>
      </c>
    </row>
    <row r="23" spans="1:33" s="10" customFormat="1" ht="12.75">
      <c r="A23" s="17" t="s">
        <v>611</v>
      </c>
      <c r="B23" s="38" t="s">
        <v>341</v>
      </c>
      <c r="C23" s="51" t="s">
        <v>342</v>
      </c>
      <c r="D23" s="66">
        <v>58503455</v>
      </c>
      <c r="E23" s="77">
        <v>131701455</v>
      </c>
      <c r="F23" s="103">
        <f t="shared" si="0"/>
        <v>0.444212670239672</v>
      </c>
      <c r="G23" s="66">
        <v>47701075</v>
      </c>
      <c r="H23" s="77">
        <v>95613936</v>
      </c>
      <c r="I23" s="68">
        <f t="shared" si="1"/>
        <v>0.4988924940816159</v>
      </c>
      <c r="J23" s="66">
        <v>47701075</v>
      </c>
      <c r="K23" s="77">
        <v>91719545</v>
      </c>
      <c r="L23" s="68">
        <f t="shared" si="2"/>
        <v>0.5200753558033896</v>
      </c>
      <c r="M23" s="66">
        <v>47701075</v>
      </c>
      <c r="N23" s="77">
        <v>58503455</v>
      </c>
      <c r="O23" s="68">
        <f t="shared" si="3"/>
        <v>0.8153548367357107</v>
      </c>
      <c r="P23" s="66">
        <v>18109860</v>
      </c>
      <c r="Q23" s="77">
        <v>35943655</v>
      </c>
      <c r="R23" s="68">
        <f t="shared" si="4"/>
        <v>0.5038402466304553</v>
      </c>
      <c r="S23" s="66">
        <v>0</v>
      </c>
      <c r="T23" s="77">
        <v>35943655</v>
      </c>
      <c r="U23" s="68">
        <f t="shared" si="5"/>
        <v>0</v>
      </c>
      <c r="V23" s="66">
        <v>0</v>
      </c>
      <c r="W23" s="77">
        <v>35944000</v>
      </c>
      <c r="X23" s="68">
        <f t="shared" si="6"/>
        <v>0</v>
      </c>
      <c r="Y23" s="66">
        <v>21080030</v>
      </c>
      <c r="Z23" s="77">
        <v>35943655</v>
      </c>
      <c r="AA23" s="68">
        <f t="shared" si="7"/>
        <v>0.5864743026272649</v>
      </c>
      <c r="AB23" s="66">
        <v>0</v>
      </c>
      <c r="AC23" s="77">
        <v>10102111</v>
      </c>
      <c r="AD23" s="68">
        <f t="shared" si="8"/>
        <v>0</v>
      </c>
      <c r="AE23" s="66">
        <v>6279000</v>
      </c>
      <c r="AF23" s="77">
        <v>95613936</v>
      </c>
      <c r="AG23" s="68">
        <f t="shared" si="9"/>
        <v>0.06567034328552274</v>
      </c>
    </row>
    <row r="24" spans="1:33" s="10" customFormat="1" ht="12.75">
      <c r="A24" s="17" t="s">
        <v>611</v>
      </c>
      <c r="B24" s="38" t="s">
        <v>77</v>
      </c>
      <c r="C24" s="51" t="s">
        <v>78</v>
      </c>
      <c r="D24" s="66">
        <v>1103491905</v>
      </c>
      <c r="E24" s="77">
        <v>1475578905</v>
      </c>
      <c r="F24" s="103">
        <f t="shared" si="0"/>
        <v>0.7478365956986895</v>
      </c>
      <c r="G24" s="66">
        <v>401386000</v>
      </c>
      <c r="H24" s="77">
        <v>1475280000</v>
      </c>
      <c r="I24" s="68">
        <f t="shared" si="1"/>
        <v>0.27207445366303346</v>
      </c>
      <c r="J24" s="66">
        <v>401386000</v>
      </c>
      <c r="K24" s="77">
        <v>968073000</v>
      </c>
      <c r="L24" s="68">
        <f t="shared" si="2"/>
        <v>0.4146236905687897</v>
      </c>
      <c r="M24" s="66">
        <v>401386000</v>
      </c>
      <c r="N24" s="77">
        <v>1103491905</v>
      </c>
      <c r="O24" s="68">
        <f t="shared" si="3"/>
        <v>0.36374168055179346</v>
      </c>
      <c r="P24" s="66">
        <v>100000000</v>
      </c>
      <c r="Q24" s="77">
        <v>389198000</v>
      </c>
      <c r="R24" s="68">
        <f t="shared" si="4"/>
        <v>0.25693862763940206</v>
      </c>
      <c r="S24" s="66">
        <v>0</v>
      </c>
      <c r="T24" s="77">
        <v>389198000</v>
      </c>
      <c r="U24" s="68">
        <f t="shared" si="5"/>
        <v>0</v>
      </c>
      <c r="V24" s="66">
        <v>0</v>
      </c>
      <c r="W24" s="77">
        <v>5807408003</v>
      </c>
      <c r="X24" s="68">
        <f t="shared" si="6"/>
        <v>0</v>
      </c>
      <c r="Y24" s="66">
        <v>287074000</v>
      </c>
      <c r="Z24" s="77">
        <v>389198000</v>
      </c>
      <c r="AA24" s="68">
        <f t="shared" si="7"/>
        <v>0.7376039959095371</v>
      </c>
      <c r="AB24" s="66">
        <v>206564000</v>
      </c>
      <c r="AC24" s="77">
        <v>766139240</v>
      </c>
      <c r="AD24" s="68">
        <f t="shared" si="8"/>
        <v>0.2696167866300648</v>
      </c>
      <c r="AE24" s="66">
        <v>200000000</v>
      </c>
      <c r="AF24" s="77">
        <v>1475280000</v>
      </c>
      <c r="AG24" s="68">
        <f t="shared" si="9"/>
        <v>0.13556748549427905</v>
      </c>
    </row>
    <row r="25" spans="1:33" s="10" customFormat="1" ht="12.75">
      <c r="A25" s="17" t="s">
        <v>611</v>
      </c>
      <c r="B25" s="38" t="s">
        <v>343</v>
      </c>
      <c r="C25" s="51" t="s">
        <v>344</v>
      </c>
      <c r="D25" s="66">
        <v>139179666</v>
      </c>
      <c r="E25" s="77">
        <v>253708666</v>
      </c>
      <c r="F25" s="103">
        <f t="shared" si="0"/>
        <v>0.5485806543163173</v>
      </c>
      <c r="G25" s="66">
        <v>49933152</v>
      </c>
      <c r="H25" s="77">
        <v>139112687</v>
      </c>
      <c r="I25" s="68">
        <f t="shared" si="1"/>
        <v>0.3589403172120455</v>
      </c>
      <c r="J25" s="66">
        <v>49933152</v>
      </c>
      <c r="K25" s="77">
        <v>139112687</v>
      </c>
      <c r="L25" s="68">
        <f t="shared" si="2"/>
        <v>0.3589403172120455</v>
      </c>
      <c r="M25" s="66">
        <v>49933152</v>
      </c>
      <c r="N25" s="77">
        <v>139179666</v>
      </c>
      <c r="O25" s="68">
        <f t="shared" si="3"/>
        <v>0.3587675803159349</v>
      </c>
      <c r="P25" s="66">
        <v>114595979</v>
      </c>
      <c r="Q25" s="77">
        <v>114595979</v>
      </c>
      <c r="R25" s="68">
        <f t="shared" si="4"/>
        <v>1</v>
      </c>
      <c r="S25" s="66">
        <v>0</v>
      </c>
      <c r="T25" s="77">
        <v>114595979</v>
      </c>
      <c r="U25" s="68">
        <f t="shared" si="5"/>
        <v>0</v>
      </c>
      <c r="V25" s="66">
        <v>0</v>
      </c>
      <c r="W25" s="77">
        <v>167278444</v>
      </c>
      <c r="X25" s="68">
        <f t="shared" si="6"/>
        <v>0</v>
      </c>
      <c r="Y25" s="66">
        <v>89039822</v>
      </c>
      <c r="Z25" s="77">
        <v>114595979</v>
      </c>
      <c r="AA25" s="68">
        <f t="shared" si="7"/>
        <v>0.7769890599739107</v>
      </c>
      <c r="AB25" s="66">
        <v>0</v>
      </c>
      <c r="AC25" s="77">
        <v>11103000</v>
      </c>
      <c r="AD25" s="68">
        <f t="shared" si="8"/>
        <v>0</v>
      </c>
      <c r="AE25" s="66">
        <v>0</v>
      </c>
      <c r="AF25" s="77">
        <v>139112687</v>
      </c>
      <c r="AG25" s="68">
        <f t="shared" si="9"/>
        <v>0</v>
      </c>
    </row>
    <row r="26" spans="1:33" s="10" customFormat="1" ht="12.75">
      <c r="A26" s="17" t="s">
        <v>612</v>
      </c>
      <c r="B26" s="38" t="s">
        <v>572</v>
      </c>
      <c r="C26" s="51" t="s">
        <v>573</v>
      </c>
      <c r="D26" s="66">
        <v>372024142</v>
      </c>
      <c r="E26" s="77">
        <v>702751297</v>
      </c>
      <c r="F26" s="103">
        <f t="shared" si="0"/>
        <v>0.5293823627051947</v>
      </c>
      <c r="G26" s="66">
        <v>174651790</v>
      </c>
      <c r="H26" s="77">
        <v>503955591</v>
      </c>
      <c r="I26" s="68">
        <f t="shared" si="1"/>
        <v>0.34656186600378447</v>
      </c>
      <c r="J26" s="66">
        <v>174651790</v>
      </c>
      <c r="K26" s="77">
        <v>451255591</v>
      </c>
      <c r="L26" s="68">
        <f t="shared" si="2"/>
        <v>0.3870351824627033</v>
      </c>
      <c r="M26" s="66">
        <v>174651790</v>
      </c>
      <c r="N26" s="77">
        <v>372024142</v>
      </c>
      <c r="O26" s="68">
        <f t="shared" si="3"/>
        <v>0.4694635919622657</v>
      </c>
      <c r="P26" s="66">
        <v>0</v>
      </c>
      <c r="Q26" s="77">
        <v>270921075</v>
      </c>
      <c r="R26" s="68">
        <f t="shared" si="4"/>
        <v>0</v>
      </c>
      <c r="S26" s="66">
        <v>0</v>
      </c>
      <c r="T26" s="77">
        <v>270921075</v>
      </c>
      <c r="U26" s="68">
        <f t="shared" si="5"/>
        <v>0</v>
      </c>
      <c r="V26" s="66">
        <v>0</v>
      </c>
      <c r="W26" s="77">
        <v>1462772380</v>
      </c>
      <c r="X26" s="68">
        <f t="shared" si="6"/>
        <v>0</v>
      </c>
      <c r="Y26" s="66">
        <v>252017763</v>
      </c>
      <c r="Z26" s="77">
        <v>270921075</v>
      </c>
      <c r="AA26" s="68">
        <f t="shared" si="7"/>
        <v>0.9302257603990387</v>
      </c>
      <c r="AB26" s="66">
        <v>0</v>
      </c>
      <c r="AC26" s="77">
        <v>59472000</v>
      </c>
      <c r="AD26" s="68">
        <f t="shared" si="8"/>
        <v>0</v>
      </c>
      <c r="AE26" s="66">
        <v>56212714</v>
      </c>
      <c r="AF26" s="77">
        <v>503955591</v>
      </c>
      <c r="AG26" s="68">
        <f t="shared" si="9"/>
        <v>0.11154299109661034</v>
      </c>
    </row>
    <row r="27" spans="1:33" s="34" customFormat="1" ht="12.75">
      <c r="A27" s="39"/>
      <c r="B27" s="40" t="s">
        <v>645</v>
      </c>
      <c r="C27" s="56"/>
      <c r="D27" s="69">
        <f>SUM(D21:D26)</f>
        <v>1740784368</v>
      </c>
      <c r="E27" s="78">
        <f>SUM(E21:E26)</f>
        <v>2776086336</v>
      </c>
      <c r="F27" s="104">
        <f t="shared" si="0"/>
        <v>0.6270642038130042</v>
      </c>
      <c r="G27" s="69">
        <f>SUM(G21:G26)</f>
        <v>753156941</v>
      </c>
      <c r="H27" s="78">
        <f>SUM(H21:H26)</f>
        <v>2390753227</v>
      </c>
      <c r="I27" s="71">
        <f t="shared" si="1"/>
        <v>0.3150291433236242</v>
      </c>
      <c r="J27" s="69">
        <f>SUM(J21:J26)</f>
        <v>753156941</v>
      </c>
      <c r="K27" s="78">
        <f>SUM(K21:K26)</f>
        <v>1818451836</v>
      </c>
      <c r="L27" s="71">
        <f t="shared" si="2"/>
        <v>0.4141748085320199</v>
      </c>
      <c r="M27" s="69">
        <f>SUM(M21:M26)</f>
        <v>753156941</v>
      </c>
      <c r="N27" s="78">
        <f>SUM(N21:N26)</f>
        <v>1740784368</v>
      </c>
      <c r="O27" s="71">
        <f t="shared" si="3"/>
        <v>0.43265378230924006</v>
      </c>
      <c r="P27" s="69">
        <f>SUM(P21:P26)</f>
        <v>244130839</v>
      </c>
      <c r="Q27" s="78">
        <f>SUM(Q21:Q26)</f>
        <v>887941696</v>
      </c>
      <c r="R27" s="71">
        <f t="shared" si="4"/>
        <v>0.2749401679184125</v>
      </c>
      <c r="S27" s="69">
        <f>SUM(S21:S26)</f>
        <v>0</v>
      </c>
      <c r="T27" s="78">
        <f>SUM(T21:T26)</f>
        <v>887941696</v>
      </c>
      <c r="U27" s="71">
        <f t="shared" si="5"/>
        <v>0</v>
      </c>
      <c r="V27" s="69">
        <f>SUM(V21:V26)</f>
        <v>0</v>
      </c>
      <c r="W27" s="78">
        <f>SUM(W21:W26)</f>
        <v>7513157827</v>
      </c>
      <c r="X27" s="71">
        <f t="shared" si="6"/>
        <v>0</v>
      </c>
      <c r="Y27" s="69">
        <f>SUM(Y21:Y26)</f>
        <v>699373452</v>
      </c>
      <c r="Z27" s="78">
        <f>SUM(Z21:Z26)</f>
        <v>887941696</v>
      </c>
      <c r="AA27" s="71">
        <f t="shared" si="7"/>
        <v>0.78763443044801</v>
      </c>
      <c r="AB27" s="69">
        <f>SUM(AB21:AB26)</f>
        <v>206564000</v>
      </c>
      <c r="AC27" s="78">
        <f>SUM(AC21:AC26)</f>
        <v>858691526</v>
      </c>
      <c r="AD27" s="71">
        <f t="shared" si="8"/>
        <v>0.24055670021832729</v>
      </c>
      <c r="AE27" s="69">
        <f>SUM(AE21:AE26)</f>
        <v>262491714</v>
      </c>
      <c r="AF27" s="78">
        <f>SUM(AF21:AF26)</f>
        <v>2390753227</v>
      </c>
      <c r="AG27" s="71">
        <f t="shared" si="9"/>
        <v>0.10979456643017217</v>
      </c>
    </row>
    <row r="28" spans="1:33" s="10" customFormat="1" ht="12.75">
      <c r="A28" s="17" t="s">
        <v>611</v>
      </c>
      <c r="B28" s="38" t="s">
        <v>345</v>
      </c>
      <c r="C28" s="51" t="s">
        <v>346</v>
      </c>
      <c r="D28" s="66">
        <v>177060445</v>
      </c>
      <c r="E28" s="77">
        <v>235836237</v>
      </c>
      <c r="F28" s="103">
        <f t="shared" si="0"/>
        <v>0.7507770953791126</v>
      </c>
      <c r="G28" s="66">
        <v>72636545</v>
      </c>
      <c r="H28" s="77">
        <v>177863037</v>
      </c>
      <c r="I28" s="68">
        <f t="shared" si="1"/>
        <v>0.40838471120899617</v>
      </c>
      <c r="J28" s="66">
        <v>72636545</v>
      </c>
      <c r="K28" s="77">
        <v>134676379</v>
      </c>
      <c r="L28" s="68">
        <f t="shared" si="2"/>
        <v>0.5393413866584578</v>
      </c>
      <c r="M28" s="66">
        <v>72636545</v>
      </c>
      <c r="N28" s="77">
        <v>177060445</v>
      </c>
      <c r="O28" s="68">
        <f t="shared" si="3"/>
        <v>0.4102358660625754</v>
      </c>
      <c r="P28" s="66">
        <v>356198</v>
      </c>
      <c r="Q28" s="77">
        <v>363806</v>
      </c>
      <c r="R28" s="68">
        <f t="shared" si="4"/>
        <v>0.9790877555620303</v>
      </c>
      <c r="S28" s="66">
        <v>0</v>
      </c>
      <c r="T28" s="77">
        <v>363806</v>
      </c>
      <c r="U28" s="68">
        <f t="shared" si="5"/>
        <v>0</v>
      </c>
      <c r="V28" s="66">
        <v>0</v>
      </c>
      <c r="W28" s="77">
        <v>102011000</v>
      </c>
      <c r="X28" s="68">
        <f t="shared" si="6"/>
        <v>0</v>
      </c>
      <c r="Y28" s="66">
        <v>281794</v>
      </c>
      <c r="Z28" s="77">
        <v>363806</v>
      </c>
      <c r="AA28" s="68">
        <f t="shared" si="7"/>
        <v>0.7745721620863867</v>
      </c>
      <c r="AB28" s="66">
        <v>18125000</v>
      </c>
      <c r="AC28" s="77">
        <v>95859939</v>
      </c>
      <c r="AD28" s="68">
        <f t="shared" si="8"/>
        <v>0.18907794214223317</v>
      </c>
      <c r="AE28" s="66">
        <v>43211000</v>
      </c>
      <c r="AF28" s="77">
        <v>177863037</v>
      </c>
      <c r="AG28" s="68">
        <f t="shared" si="9"/>
        <v>0.24294536250384616</v>
      </c>
    </row>
    <row r="29" spans="1:33" s="10" customFormat="1" ht="12.75">
      <c r="A29" s="17" t="s">
        <v>611</v>
      </c>
      <c r="B29" s="38" t="s">
        <v>347</v>
      </c>
      <c r="C29" s="51" t="s">
        <v>348</v>
      </c>
      <c r="D29" s="66">
        <v>165745997</v>
      </c>
      <c r="E29" s="77">
        <v>243035144</v>
      </c>
      <c r="F29" s="103">
        <f t="shared" si="0"/>
        <v>0.681983659943436</v>
      </c>
      <c r="G29" s="66">
        <v>92632532</v>
      </c>
      <c r="H29" s="77">
        <v>246260132</v>
      </c>
      <c r="I29" s="68">
        <f t="shared" si="1"/>
        <v>0.37615724172518517</v>
      </c>
      <c r="J29" s="66">
        <v>92632532</v>
      </c>
      <c r="K29" s="77">
        <v>185052895</v>
      </c>
      <c r="L29" s="68">
        <f t="shared" si="2"/>
        <v>0.5005732658221856</v>
      </c>
      <c r="M29" s="66">
        <v>92632532</v>
      </c>
      <c r="N29" s="77">
        <v>165745997</v>
      </c>
      <c r="O29" s="68">
        <f t="shared" si="3"/>
        <v>0.558882468817633</v>
      </c>
      <c r="P29" s="66">
        <v>20496000</v>
      </c>
      <c r="Q29" s="77">
        <v>55578046</v>
      </c>
      <c r="R29" s="68">
        <f t="shared" si="4"/>
        <v>0.36877870805317625</v>
      </c>
      <c r="S29" s="66">
        <v>0</v>
      </c>
      <c r="T29" s="77">
        <v>55578046</v>
      </c>
      <c r="U29" s="68">
        <f t="shared" si="5"/>
        <v>0</v>
      </c>
      <c r="V29" s="66">
        <v>0</v>
      </c>
      <c r="W29" s="77">
        <v>254329073</v>
      </c>
      <c r="X29" s="68">
        <f t="shared" si="6"/>
        <v>0</v>
      </c>
      <c r="Y29" s="66">
        <v>40154046</v>
      </c>
      <c r="Z29" s="77">
        <v>55578046</v>
      </c>
      <c r="AA29" s="68">
        <f t="shared" si="7"/>
        <v>0.7224803477257908</v>
      </c>
      <c r="AB29" s="66">
        <v>9905000</v>
      </c>
      <c r="AC29" s="77">
        <v>102458833</v>
      </c>
      <c r="AD29" s="68">
        <f t="shared" si="8"/>
        <v>0.0966729730368879</v>
      </c>
      <c r="AE29" s="66">
        <v>0</v>
      </c>
      <c r="AF29" s="77">
        <v>246260132</v>
      </c>
      <c r="AG29" s="68">
        <f t="shared" si="9"/>
        <v>0</v>
      </c>
    </row>
    <row r="30" spans="1:33" s="10" customFormat="1" ht="12.75">
      <c r="A30" s="17" t="s">
        <v>611</v>
      </c>
      <c r="B30" s="38" t="s">
        <v>349</v>
      </c>
      <c r="C30" s="51" t="s">
        <v>350</v>
      </c>
      <c r="D30" s="66">
        <v>73214611</v>
      </c>
      <c r="E30" s="77">
        <v>98813411</v>
      </c>
      <c r="F30" s="103">
        <f t="shared" si="0"/>
        <v>0.7409379987904678</v>
      </c>
      <c r="G30" s="66">
        <v>33671660</v>
      </c>
      <c r="H30" s="77">
        <v>98813411</v>
      </c>
      <c r="I30" s="68">
        <f t="shared" si="1"/>
        <v>0.34076002092469004</v>
      </c>
      <c r="J30" s="66">
        <v>33671660</v>
      </c>
      <c r="K30" s="77">
        <v>69039411</v>
      </c>
      <c r="L30" s="68">
        <f t="shared" si="2"/>
        <v>0.48771650152113843</v>
      </c>
      <c r="M30" s="66">
        <v>33671660</v>
      </c>
      <c r="N30" s="77">
        <v>73214611</v>
      </c>
      <c r="O30" s="68">
        <f t="shared" si="3"/>
        <v>0.45990355668214916</v>
      </c>
      <c r="P30" s="66">
        <v>0</v>
      </c>
      <c r="Q30" s="77">
        <v>16859200</v>
      </c>
      <c r="R30" s="68">
        <f t="shared" si="4"/>
        <v>0</v>
      </c>
      <c r="S30" s="66">
        <v>0</v>
      </c>
      <c r="T30" s="77">
        <v>16859200</v>
      </c>
      <c r="U30" s="68">
        <f t="shared" si="5"/>
        <v>0</v>
      </c>
      <c r="V30" s="66">
        <v>0</v>
      </c>
      <c r="W30" s="77">
        <v>119684523</v>
      </c>
      <c r="X30" s="68">
        <f t="shared" si="6"/>
        <v>0</v>
      </c>
      <c r="Y30" s="66">
        <v>14375200</v>
      </c>
      <c r="Z30" s="77">
        <v>16859200</v>
      </c>
      <c r="AA30" s="68">
        <f t="shared" si="7"/>
        <v>0.8526620480212584</v>
      </c>
      <c r="AB30" s="66">
        <v>9719069</v>
      </c>
      <c r="AC30" s="77">
        <v>53143500</v>
      </c>
      <c r="AD30" s="68">
        <f t="shared" si="8"/>
        <v>0.18288349468890833</v>
      </c>
      <c r="AE30" s="66">
        <v>9000000</v>
      </c>
      <c r="AF30" s="77">
        <v>98813411</v>
      </c>
      <c r="AG30" s="68">
        <f t="shared" si="9"/>
        <v>0.09108075421057978</v>
      </c>
    </row>
    <row r="31" spans="1:33" s="10" customFormat="1" ht="12.75">
      <c r="A31" s="17" t="s">
        <v>611</v>
      </c>
      <c r="B31" s="38" t="s">
        <v>351</v>
      </c>
      <c r="C31" s="51" t="s">
        <v>352</v>
      </c>
      <c r="D31" s="66">
        <v>131682899</v>
      </c>
      <c r="E31" s="77">
        <v>186984700</v>
      </c>
      <c r="F31" s="103">
        <f t="shared" si="0"/>
        <v>0.7042442456521844</v>
      </c>
      <c r="G31" s="66">
        <v>61669330</v>
      </c>
      <c r="H31" s="77">
        <v>212526360</v>
      </c>
      <c r="I31" s="68">
        <f t="shared" si="1"/>
        <v>0.2901726167050525</v>
      </c>
      <c r="J31" s="66">
        <v>61669330</v>
      </c>
      <c r="K31" s="77">
        <v>156966360</v>
      </c>
      <c r="L31" s="68">
        <f t="shared" si="2"/>
        <v>0.39288246220400347</v>
      </c>
      <c r="M31" s="66">
        <v>61669330</v>
      </c>
      <c r="N31" s="77">
        <v>131682899</v>
      </c>
      <c r="O31" s="68">
        <f t="shared" si="3"/>
        <v>0.46831692245779005</v>
      </c>
      <c r="P31" s="66">
        <v>810000</v>
      </c>
      <c r="Q31" s="77">
        <v>33315200</v>
      </c>
      <c r="R31" s="68">
        <f t="shared" si="4"/>
        <v>0.024313226395158965</v>
      </c>
      <c r="S31" s="66">
        <v>0</v>
      </c>
      <c r="T31" s="77">
        <v>33315200</v>
      </c>
      <c r="U31" s="68">
        <f t="shared" si="5"/>
        <v>0</v>
      </c>
      <c r="V31" s="66">
        <v>0</v>
      </c>
      <c r="W31" s="77">
        <v>749660087</v>
      </c>
      <c r="X31" s="68">
        <f t="shared" si="6"/>
        <v>0</v>
      </c>
      <c r="Y31" s="66">
        <v>30568200</v>
      </c>
      <c r="Z31" s="77">
        <v>33315200</v>
      </c>
      <c r="AA31" s="68">
        <f t="shared" si="7"/>
        <v>0.9175451445586399</v>
      </c>
      <c r="AB31" s="66">
        <v>21327189</v>
      </c>
      <c r="AC31" s="77">
        <v>105090400</v>
      </c>
      <c r="AD31" s="68">
        <f t="shared" si="8"/>
        <v>0.2029413628647336</v>
      </c>
      <c r="AE31" s="66">
        <v>25000000</v>
      </c>
      <c r="AF31" s="77">
        <v>212526360</v>
      </c>
      <c r="AG31" s="68">
        <f t="shared" si="9"/>
        <v>0.11763246686199302</v>
      </c>
    </row>
    <row r="32" spans="1:33" s="10" customFormat="1" ht="12.75">
      <c r="A32" s="17" t="s">
        <v>611</v>
      </c>
      <c r="B32" s="38" t="s">
        <v>353</v>
      </c>
      <c r="C32" s="51" t="s">
        <v>354</v>
      </c>
      <c r="D32" s="66">
        <v>167130177</v>
      </c>
      <c r="E32" s="77">
        <v>209438001</v>
      </c>
      <c r="F32" s="103">
        <f t="shared" si="0"/>
        <v>0.797993564692207</v>
      </c>
      <c r="G32" s="66">
        <v>67822911</v>
      </c>
      <c r="H32" s="77">
        <v>178933143</v>
      </c>
      <c r="I32" s="68">
        <f t="shared" si="1"/>
        <v>0.3790405168258851</v>
      </c>
      <c r="J32" s="66">
        <v>67822911</v>
      </c>
      <c r="K32" s="77">
        <v>132563377</v>
      </c>
      <c r="L32" s="68">
        <f t="shared" si="2"/>
        <v>0.5116263068645271</v>
      </c>
      <c r="M32" s="66">
        <v>67822911</v>
      </c>
      <c r="N32" s="77">
        <v>167130177</v>
      </c>
      <c r="O32" s="68">
        <f t="shared" si="3"/>
        <v>0.40580888632697376</v>
      </c>
      <c r="P32" s="66">
        <v>11245736</v>
      </c>
      <c r="Q32" s="77">
        <v>28863736</v>
      </c>
      <c r="R32" s="68">
        <f t="shared" si="4"/>
        <v>0.3896147054560089</v>
      </c>
      <c r="S32" s="66">
        <v>0</v>
      </c>
      <c r="T32" s="77">
        <v>28863736</v>
      </c>
      <c r="U32" s="68">
        <f t="shared" si="5"/>
        <v>0</v>
      </c>
      <c r="V32" s="66">
        <v>0</v>
      </c>
      <c r="W32" s="77">
        <v>0</v>
      </c>
      <c r="X32" s="68">
        <f t="shared" si="6"/>
        <v>0</v>
      </c>
      <c r="Y32" s="66">
        <v>14818000</v>
      </c>
      <c r="Z32" s="77">
        <v>28863736</v>
      </c>
      <c r="AA32" s="68">
        <f t="shared" si="7"/>
        <v>0.5133777553952129</v>
      </c>
      <c r="AB32" s="66">
        <v>122216000</v>
      </c>
      <c r="AC32" s="77">
        <v>84277694</v>
      </c>
      <c r="AD32" s="68">
        <f t="shared" si="8"/>
        <v>1.4501583301507988</v>
      </c>
      <c r="AE32" s="66">
        <v>122622000</v>
      </c>
      <c r="AF32" s="77">
        <v>178933143</v>
      </c>
      <c r="AG32" s="68">
        <f t="shared" si="9"/>
        <v>0.6852950657665472</v>
      </c>
    </row>
    <row r="33" spans="1:33" s="10" customFormat="1" ht="12.75">
      <c r="A33" s="17" t="s">
        <v>611</v>
      </c>
      <c r="B33" s="38" t="s">
        <v>355</v>
      </c>
      <c r="C33" s="51" t="s">
        <v>356</v>
      </c>
      <c r="D33" s="66">
        <v>465244992</v>
      </c>
      <c r="E33" s="77">
        <v>697924498</v>
      </c>
      <c r="F33" s="103">
        <f t="shared" si="0"/>
        <v>0.6666122099642933</v>
      </c>
      <c r="G33" s="66">
        <v>170034499</v>
      </c>
      <c r="H33" s="77">
        <v>545928258</v>
      </c>
      <c r="I33" s="68">
        <f t="shared" si="1"/>
        <v>0.3114594207358286</v>
      </c>
      <c r="J33" s="66">
        <v>170034499</v>
      </c>
      <c r="K33" s="77">
        <v>413737008</v>
      </c>
      <c r="L33" s="68">
        <f t="shared" si="2"/>
        <v>0.41097241898167347</v>
      </c>
      <c r="M33" s="66">
        <v>170034499</v>
      </c>
      <c r="N33" s="77">
        <v>465244992</v>
      </c>
      <c r="O33" s="68">
        <f t="shared" si="3"/>
        <v>0.36547303447384555</v>
      </c>
      <c r="P33" s="66">
        <v>21055410</v>
      </c>
      <c r="Q33" s="77">
        <v>203996240</v>
      </c>
      <c r="R33" s="68">
        <f t="shared" si="4"/>
        <v>0.10321469650617089</v>
      </c>
      <c r="S33" s="66">
        <v>0</v>
      </c>
      <c r="T33" s="77">
        <v>203996240</v>
      </c>
      <c r="U33" s="68">
        <f t="shared" si="5"/>
        <v>0</v>
      </c>
      <c r="V33" s="66">
        <v>0</v>
      </c>
      <c r="W33" s="77">
        <v>835317109</v>
      </c>
      <c r="X33" s="68">
        <f t="shared" si="6"/>
        <v>0</v>
      </c>
      <c r="Y33" s="66">
        <v>177079015</v>
      </c>
      <c r="Z33" s="77">
        <v>203996240</v>
      </c>
      <c r="AA33" s="68">
        <f t="shared" si="7"/>
        <v>0.868050386614969</v>
      </c>
      <c r="AB33" s="66">
        <v>35114820</v>
      </c>
      <c r="AC33" s="77">
        <v>214189011</v>
      </c>
      <c r="AD33" s="68">
        <f t="shared" si="8"/>
        <v>0.16394314459017695</v>
      </c>
      <c r="AE33" s="66">
        <v>116125858</v>
      </c>
      <c r="AF33" s="77">
        <v>545928258</v>
      </c>
      <c r="AG33" s="68">
        <f t="shared" si="9"/>
        <v>0.21271267112170625</v>
      </c>
    </row>
    <row r="34" spans="1:33" s="10" customFormat="1" ht="12.75">
      <c r="A34" s="17" t="s">
        <v>612</v>
      </c>
      <c r="B34" s="38" t="s">
        <v>574</v>
      </c>
      <c r="C34" s="51" t="s">
        <v>575</v>
      </c>
      <c r="D34" s="66">
        <v>9131372</v>
      </c>
      <c r="E34" s="77">
        <v>108938372</v>
      </c>
      <c r="F34" s="103">
        <f t="shared" si="0"/>
        <v>0.08382144723073336</v>
      </c>
      <c r="G34" s="66">
        <v>49914089</v>
      </c>
      <c r="H34" s="77">
        <v>113209002</v>
      </c>
      <c r="I34" s="68">
        <f t="shared" si="1"/>
        <v>0.4409021201335208</v>
      </c>
      <c r="J34" s="66">
        <v>49914089</v>
      </c>
      <c r="K34" s="77">
        <v>112230940</v>
      </c>
      <c r="L34" s="68">
        <f t="shared" si="2"/>
        <v>0.4447444617322104</v>
      </c>
      <c r="M34" s="66">
        <v>49914089</v>
      </c>
      <c r="N34" s="77">
        <v>9131372</v>
      </c>
      <c r="O34" s="68">
        <f t="shared" si="3"/>
        <v>5.466220081713898</v>
      </c>
      <c r="P34" s="66">
        <v>18603000</v>
      </c>
      <c r="Q34" s="77">
        <v>18603000</v>
      </c>
      <c r="R34" s="68">
        <f t="shared" si="4"/>
        <v>1</v>
      </c>
      <c r="S34" s="66">
        <v>0</v>
      </c>
      <c r="T34" s="77">
        <v>18603000</v>
      </c>
      <c r="U34" s="68">
        <f t="shared" si="5"/>
        <v>0</v>
      </c>
      <c r="V34" s="66">
        <v>0</v>
      </c>
      <c r="W34" s="77">
        <v>70180000</v>
      </c>
      <c r="X34" s="68">
        <f t="shared" si="6"/>
        <v>0</v>
      </c>
      <c r="Y34" s="66">
        <v>0</v>
      </c>
      <c r="Z34" s="77">
        <v>18603000</v>
      </c>
      <c r="AA34" s="68">
        <f t="shared" si="7"/>
        <v>0</v>
      </c>
      <c r="AB34" s="66">
        <v>165000</v>
      </c>
      <c r="AC34" s="77">
        <v>940000</v>
      </c>
      <c r="AD34" s="68">
        <f t="shared" si="8"/>
        <v>0.17553191489361702</v>
      </c>
      <c r="AE34" s="66">
        <v>7134000</v>
      </c>
      <c r="AF34" s="77">
        <v>113209002</v>
      </c>
      <c r="AG34" s="68">
        <f t="shared" si="9"/>
        <v>0.06301619017894002</v>
      </c>
    </row>
    <row r="35" spans="1:33" s="34" customFormat="1" ht="12.75">
      <c r="A35" s="39"/>
      <c r="B35" s="40" t="s">
        <v>646</v>
      </c>
      <c r="C35" s="56"/>
      <c r="D35" s="69">
        <f>SUM(D28:D34)</f>
        <v>1189210493</v>
      </c>
      <c r="E35" s="78">
        <f>SUM(E28:E34)</f>
        <v>1780970363</v>
      </c>
      <c r="F35" s="104">
        <f t="shared" si="0"/>
        <v>0.6677317701103148</v>
      </c>
      <c r="G35" s="69">
        <f>SUM(G28:G34)</f>
        <v>548381566</v>
      </c>
      <c r="H35" s="78">
        <f>SUM(H28:H34)</f>
        <v>1573533343</v>
      </c>
      <c r="I35" s="71">
        <f t="shared" si="1"/>
        <v>0.34850330210003055</v>
      </c>
      <c r="J35" s="69">
        <f>SUM(J28:J34)</f>
        <v>548381566</v>
      </c>
      <c r="K35" s="78">
        <f>SUM(K28:K34)</f>
        <v>1204266370</v>
      </c>
      <c r="L35" s="71">
        <f t="shared" si="2"/>
        <v>0.45536567296153924</v>
      </c>
      <c r="M35" s="69">
        <f>SUM(M28:M34)</f>
        <v>548381566</v>
      </c>
      <c r="N35" s="78">
        <f>SUM(N28:N34)</f>
        <v>1189210493</v>
      </c>
      <c r="O35" s="71">
        <f t="shared" si="3"/>
        <v>0.46113078317750766</v>
      </c>
      <c r="P35" s="69">
        <f>SUM(P28:P34)</f>
        <v>72566344</v>
      </c>
      <c r="Q35" s="78">
        <f>SUM(Q28:Q34)</f>
        <v>357579228</v>
      </c>
      <c r="R35" s="71">
        <f t="shared" si="4"/>
        <v>0.20293780599582256</v>
      </c>
      <c r="S35" s="69">
        <f>SUM(S28:S34)</f>
        <v>0</v>
      </c>
      <c r="T35" s="78">
        <f>SUM(T28:T34)</f>
        <v>357579228</v>
      </c>
      <c r="U35" s="71">
        <f t="shared" si="5"/>
        <v>0</v>
      </c>
      <c r="V35" s="69">
        <f>SUM(V28:V34)</f>
        <v>0</v>
      </c>
      <c r="W35" s="78">
        <f>SUM(W28:W34)</f>
        <v>2131181792</v>
      </c>
      <c r="X35" s="71">
        <f t="shared" si="6"/>
        <v>0</v>
      </c>
      <c r="Y35" s="69">
        <f>SUM(Y28:Y34)</f>
        <v>277276255</v>
      </c>
      <c r="Z35" s="78">
        <f>SUM(Z28:Z34)</f>
        <v>357579228</v>
      </c>
      <c r="AA35" s="71">
        <f t="shared" si="7"/>
        <v>0.7754260686529588</v>
      </c>
      <c r="AB35" s="69">
        <f>SUM(AB28:AB34)</f>
        <v>216572078</v>
      </c>
      <c r="AC35" s="78">
        <f>SUM(AC28:AC34)</f>
        <v>655959377</v>
      </c>
      <c r="AD35" s="71">
        <f t="shared" si="8"/>
        <v>0.3301608081135793</v>
      </c>
      <c r="AE35" s="69">
        <f>SUM(AE28:AE34)</f>
        <v>323092858</v>
      </c>
      <c r="AF35" s="78">
        <f>SUM(AF28:AF34)</f>
        <v>1573533343</v>
      </c>
      <c r="AG35" s="71">
        <f t="shared" si="9"/>
        <v>0.2053295276120501</v>
      </c>
    </row>
    <row r="36" spans="1:33" s="10" customFormat="1" ht="12.75">
      <c r="A36" s="17" t="s">
        <v>611</v>
      </c>
      <c r="B36" s="38" t="s">
        <v>357</v>
      </c>
      <c r="C36" s="51" t="s">
        <v>358</v>
      </c>
      <c r="D36" s="66">
        <v>67624539</v>
      </c>
      <c r="E36" s="77">
        <v>137176115</v>
      </c>
      <c r="F36" s="103">
        <f t="shared" si="0"/>
        <v>0.49297604761586955</v>
      </c>
      <c r="G36" s="66">
        <v>42028407</v>
      </c>
      <c r="H36" s="77">
        <v>106748274</v>
      </c>
      <c r="I36" s="68">
        <f t="shared" si="1"/>
        <v>0.3937150965082583</v>
      </c>
      <c r="J36" s="66">
        <v>42028407</v>
      </c>
      <c r="K36" s="77">
        <v>87528274</v>
      </c>
      <c r="L36" s="68">
        <f t="shared" si="2"/>
        <v>0.4801694935741564</v>
      </c>
      <c r="M36" s="66">
        <v>42028407</v>
      </c>
      <c r="N36" s="77">
        <v>67624539</v>
      </c>
      <c r="O36" s="68">
        <f t="shared" si="3"/>
        <v>0.621496392012373</v>
      </c>
      <c r="P36" s="66">
        <v>11742092</v>
      </c>
      <c r="Q36" s="77">
        <v>28209666</v>
      </c>
      <c r="R36" s="68">
        <f t="shared" si="4"/>
        <v>0.4162435670099745</v>
      </c>
      <c r="S36" s="66">
        <v>0</v>
      </c>
      <c r="T36" s="77">
        <v>28209666</v>
      </c>
      <c r="U36" s="68">
        <f t="shared" si="5"/>
        <v>0</v>
      </c>
      <c r="V36" s="66">
        <v>0</v>
      </c>
      <c r="W36" s="77">
        <v>110000000</v>
      </c>
      <c r="X36" s="68">
        <f t="shared" si="6"/>
        <v>0</v>
      </c>
      <c r="Y36" s="66">
        <v>19729666</v>
      </c>
      <c r="Z36" s="77">
        <v>28209666</v>
      </c>
      <c r="AA36" s="68">
        <f t="shared" si="7"/>
        <v>0.6993938177077318</v>
      </c>
      <c r="AB36" s="66">
        <v>20000000</v>
      </c>
      <c r="AC36" s="77">
        <v>37549721</v>
      </c>
      <c r="AD36" s="68">
        <f t="shared" si="8"/>
        <v>0.5326271265770524</v>
      </c>
      <c r="AE36" s="66">
        <v>1500000</v>
      </c>
      <c r="AF36" s="77">
        <v>106748274</v>
      </c>
      <c r="AG36" s="68">
        <f t="shared" si="9"/>
        <v>0.014051749445616329</v>
      </c>
    </row>
    <row r="37" spans="1:33" s="10" customFormat="1" ht="12.75">
      <c r="A37" s="17" t="s">
        <v>611</v>
      </c>
      <c r="B37" s="38" t="s">
        <v>359</v>
      </c>
      <c r="C37" s="51" t="s">
        <v>360</v>
      </c>
      <c r="D37" s="66">
        <v>110696657</v>
      </c>
      <c r="E37" s="77">
        <v>268452657</v>
      </c>
      <c r="F37" s="103">
        <f t="shared" si="0"/>
        <v>0.41235075948605715</v>
      </c>
      <c r="G37" s="66">
        <v>71245772</v>
      </c>
      <c r="H37" s="77">
        <v>159220061</v>
      </c>
      <c r="I37" s="68">
        <f t="shared" si="1"/>
        <v>0.44746730752728453</v>
      </c>
      <c r="J37" s="66">
        <v>71245772</v>
      </c>
      <c r="K37" s="77">
        <v>120464061</v>
      </c>
      <c r="L37" s="68">
        <f t="shared" si="2"/>
        <v>0.5914276125889529</v>
      </c>
      <c r="M37" s="66">
        <v>71245772</v>
      </c>
      <c r="N37" s="77">
        <v>110696657</v>
      </c>
      <c r="O37" s="68">
        <f t="shared" si="3"/>
        <v>0.6436126792880476</v>
      </c>
      <c r="P37" s="66">
        <v>13769000</v>
      </c>
      <c r="Q37" s="77">
        <v>109136000</v>
      </c>
      <c r="R37" s="68">
        <f t="shared" si="4"/>
        <v>0.126163685676587</v>
      </c>
      <c r="S37" s="66">
        <v>0</v>
      </c>
      <c r="T37" s="77">
        <v>109136000</v>
      </c>
      <c r="U37" s="68">
        <f t="shared" si="5"/>
        <v>0</v>
      </c>
      <c r="V37" s="66">
        <v>0</v>
      </c>
      <c r="W37" s="77">
        <v>617927000</v>
      </c>
      <c r="X37" s="68">
        <f t="shared" si="6"/>
        <v>0</v>
      </c>
      <c r="Y37" s="66">
        <v>83667000</v>
      </c>
      <c r="Z37" s="77">
        <v>109136000</v>
      </c>
      <c r="AA37" s="68">
        <f t="shared" si="7"/>
        <v>0.7666306260079168</v>
      </c>
      <c r="AB37" s="66">
        <v>11902000</v>
      </c>
      <c r="AC37" s="77">
        <v>51763000</v>
      </c>
      <c r="AD37" s="68">
        <f t="shared" si="8"/>
        <v>0.2299325773235709</v>
      </c>
      <c r="AE37" s="66">
        <v>6200000</v>
      </c>
      <c r="AF37" s="77">
        <v>159220061</v>
      </c>
      <c r="AG37" s="68">
        <f t="shared" si="9"/>
        <v>0.038939816760904265</v>
      </c>
    </row>
    <row r="38" spans="1:33" s="10" customFormat="1" ht="12.75">
      <c r="A38" s="17" t="s">
        <v>611</v>
      </c>
      <c r="B38" s="38" t="s">
        <v>361</v>
      </c>
      <c r="C38" s="51" t="s">
        <v>362</v>
      </c>
      <c r="D38" s="66">
        <v>91314913</v>
      </c>
      <c r="E38" s="77">
        <v>219903913</v>
      </c>
      <c r="F38" s="103">
        <f t="shared" si="0"/>
        <v>0.41524915020498065</v>
      </c>
      <c r="G38" s="66">
        <v>39742167</v>
      </c>
      <c r="H38" s="77">
        <v>117859522</v>
      </c>
      <c r="I38" s="68">
        <f t="shared" si="1"/>
        <v>0.3371994585214761</v>
      </c>
      <c r="J38" s="66">
        <v>39742167</v>
      </c>
      <c r="K38" s="77">
        <v>117859522</v>
      </c>
      <c r="L38" s="68">
        <f t="shared" si="2"/>
        <v>0.3371994585214761</v>
      </c>
      <c r="M38" s="66">
        <v>39742167</v>
      </c>
      <c r="N38" s="77">
        <v>91314913</v>
      </c>
      <c r="O38" s="68">
        <f t="shared" si="3"/>
        <v>0.43522099177819945</v>
      </c>
      <c r="P38" s="66">
        <v>0</v>
      </c>
      <c r="Q38" s="77">
        <v>100582200</v>
      </c>
      <c r="R38" s="68">
        <f t="shared" si="4"/>
        <v>0</v>
      </c>
      <c r="S38" s="66">
        <v>0</v>
      </c>
      <c r="T38" s="77">
        <v>100582200</v>
      </c>
      <c r="U38" s="68">
        <f t="shared" si="5"/>
        <v>0</v>
      </c>
      <c r="V38" s="66">
        <v>0</v>
      </c>
      <c r="W38" s="77">
        <v>0</v>
      </c>
      <c r="X38" s="68">
        <f t="shared" si="6"/>
        <v>0</v>
      </c>
      <c r="Y38" s="66">
        <v>87362600</v>
      </c>
      <c r="Z38" s="77">
        <v>100582200</v>
      </c>
      <c r="AA38" s="68">
        <f t="shared" si="7"/>
        <v>0.8685691901748023</v>
      </c>
      <c r="AB38" s="66">
        <v>0</v>
      </c>
      <c r="AC38" s="77">
        <v>0</v>
      </c>
      <c r="AD38" s="68">
        <f t="shared" si="8"/>
        <v>0</v>
      </c>
      <c r="AE38" s="66">
        <v>0</v>
      </c>
      <c r="AF38" s="77">
        <v>117859522</v>
      </c>
      <c r="AG38" s="68">
        <f t="shared" si="9"/>
        <v>0</v>
      </c>
    </row>
    <row r="39" spans="1:33" s="10" customFormat="1" ht="12.75">
      <c r="A39" s="17" t="s">
        <v>611</v>
      </c>
      <c r="B39" s="38" t="s">
        <v>363</v>
      </c>
      <c r="C39" s="51" t="s">
        <v>364</v>
      </c>
      <c r="D39" s="66">
        <v>9143354</v>
      </c>
      <c r="E39" s="77">
        <v>52815354</v>
      </c>
      <c r="F39" s="103">
        <f t="shared" si="0"/>
        <v>0.1731192410449431</v>
      </c>
      <c r="G39" s="66">
        <v>21639999</v>
      </c>
      <c r="H39" s="77">
        <v>51167749</v>
      </c>
      <c r="I39" s="68">
        <f t="shared" si="1"/>
        <v>0.42292263042487954</v>
      </c>
      <c r="J39" s="66">
        <v>21639999</v>
      </c>
      <c r="K39" s="77">
        <v>49667749</v>
      </c>
      <c r="L39" s="68">
        <f t="shared" si="2"/>
        <v>0.43569518320630957</v>
      </c>
      <c r="M39" s="66">
        <v>21639999</v>
      </c>
      <c r="N39" s="77">
        <v>9143354</v>
      </c>
      <c r="O39" s="68">
        <f t="shared" si="3"/>
        <v>2.36674627275724</v>
      </c>
      <c r="P39" s="66">
        <v>2512989</v>
      </c>
      <c r="Q39" s="77">
        <v>17199989</v>
      </c>
      <c r="R39" s="68">
        <f t="shared" si="4"/>
        <v>0.1461041050665788</v>
      </c>
      <c r="S39" s="66">
        <v>0</v>
      </c>
      <c r="T39" s="77">
        <v>17199989</v>
      </c>
      <c r="U39" s="68">
        <f t="shared" si="5"/>
        <v>0</v>
      </c>
      <c r="V39" s="66">
        <v>0</v>
      </c>
      <c r="W39" s="77">
        <v>62150000</v>
      </c>
      <c r="X39" s="68">
        <f t="shared" si="6"/>
        <v>0</v>
      </c>
      <c r="Y39" s="66">
        <v>655000</v>
      </c>
      <c r="Z39" s="77">
        <v>17199989</v>
      </c>
      <c r="AA39" s="68">
        <f t="shared" si="7"/>
        <v>0.03808141970323353</v>
      </c>
      <c r="AB39" s="66">
        <v>0</v>
      </c>
      <c r="AC39" s="77">
        <v>1800000</v>
      </c>
      <c r="AD39" s="68">
        <f t="shared" si="8"/>
        <v>0</v>
      </c>
      <c r="AE39" s="66">
        <v>420000</v>
      </c>
      <c r="AF39" s="77">
        <v>51167749</v>
      </c>
      <c r="AG39" s="68">
        <f t="shared" si="9"/>
        <v>0.008208295424526101</v>
      </c>
    </row>
    <row r="40" spans="1:33" s="10" customFormat="1" ht="12.75">
      <c r="A40" s="17" t="s">
        <v>611</v>
      </c>
      <c r="B40" s="38" t="s">
        <v>365</v>
      </c>
      <c r="C40" s="51" t="s">
        <v>366</v>
      </c>
      <c r="D40" s="66">
        <v>70269326</v>
      </c>
      <c r="E40" s="77">
        <v>168995326</v>
      </c>
      <c r="F40" s="103">
        <f t="shared" si="0"/>
        <v>0.4158063282767951</v>
      </c>
      <c r="G40" s="66">
        <v>59073904</v>
      </c>
      <c r="H40" s="77">
        <v>112735404</v>
      </c>
      <c r="I40" s="68">
        <f t="shared" si="1"/>
        <v>0.5240048991175833</v>
      </c>
      <c r="J40" s="66">
        <v>59073904</v>
      </c>
      <c r="K40" s="77">
        <v>112735404</v>
      </c>
      <c r="L40" s="68">
        <f t="shared" si="2"/>
        <v>0.5240048991175833</v>
      </c>
      <c r="M40" s="66">
        <v>59073904</v>
      </c>
      <c r="N40" s="77">
        <v>70269326</v>
      </c>
      <c r="O40" s="68">
        <f t="shared" si="3"/>
        <v>0.840678392162179</v>
      </c>
      <c r="P40" s="66">
        <v>11770800</v>
      </c>
      <c r="Q40" s="77">
        <v>66070800</v>
      </c>
      <c r="R40" s="68">
        <f t="shared" si="4"/>
        <v>0.17815434352240325</v>
      </c>
      <c r="S40" s="66">
        <v>0</v>
      </c>
      <c r="T40" s="77">
        <v>66070800</v>
      </c>
      <c r="U40" s="68">
        <f t="shared" si="5"/>
        <v>0</v>
      </c>
      <c r="V40" s="66">
        <v>0</v>
      </c>
      <c r="W40" s="77">
        <v>0</v>
      </c>
      <c r="X40" s="68">
        <f t="shared" si="6"/>
        <v>0</v>
      </c>
      <c r="Y40" s="66">
        <v>50800000</v>
      </c>
      <c r="Z40" s="77">
        <v>66070800</v>
      </c>
      <c r="AA40" s="68">
        <f t="shared" si="7"/>
        <v>0.7688721795407351</v>
      </c>
      <c r="AB40" s="66">
        <v>0</v>
      </c>
      <c r="AC40" s="77">
        <v>16496084</v>
      </c>
      <c r="AD40" s="68">
        <f t="shared" si="8"/>
        <v>0</v>
      </c>
      <c r="AE40" s="66">
        <v>0</v>
      </c>
      <c r="AF40" s="77">
        <v>112735404</v>
      </c>
      <c r="AG40" s="68">
        <f t="shared" si="9"/>
        <v>0</v>
      </c>
    </row>
    <row r="41" spans="1:33" s="10" customFormat="1" ht="12.75">
      <c r="A41" s="17" t="s">
        <v>612</v>
      </c>
      <c r="B41" s="38" t="s">
        <v>594</v>
      </c>
      <c r="C41" s="51" t="s">
        <v>595</v>
      </c>
      <c r="D41" s="66">
        <v>523079000</v>
      </c>
      <c r="E41" s="77">
        <v>888851000</v>
      </c>
      <c r="F41" s="103">
        <f t="shared" si="0"/>
        <v>0.5884889593418919</v>
      </c>
      <c r="G41" s="66">
        <v>191835456</v>
      </c>
      <c r="H41" s="77">
        <v>401986641</v>
      </c>
      <c r="I41" s="68">
        <f t="shared" si="1"/>
        <v>0.4772184854769838</v>
      </c>
      <c r="J41" s="66">
        <v>191835456</v>
      </c>
      <c r="K41" s="77">
        <v>345078891</v>
      </c>
      <c r="L41" s="68">
        <f t="shared" si="2"/>
        <v>0.5559176785461502</v>
      </c>
      <c r="M41" s="66">
        <v>191835456</v>
      </c>
      <c r="N41" s="77">
        <v>523079000</v>
      </c>
      <c r="O41" s="68">
        <f t="shared" si="3"/>
        <v>0.3667427979330082</v>
      </c>
      <c r="P41" s="66">
        <v>5300000</v>
      </c>
      <c r="Q41" s="77">
        <v>490529000</v>
      </c>
      <c r="R41" s="68">
        <f t="shared" si="4"/>
        <v>0.010804661905820044</v>
      </c>
      <c r="S41" s="66">
        <v>0</v>
      </c>
      <c r="T41" s="77">
        <v>490529000</v>
      </c>
      <c r="U41" s="68">
        <f t="shared" si="5"/>
        <v>0</v>
      </c>
      <c r="V41" s="66">
        <v>0</v>
      </c>
      <c r="W41" s="77">
        <v>3119366</v>
      </c>
      <c r="X41" s="68">
        <f t="shared" si="6"/>
        <v>0</v>
      </c>
      <c r="Y41" s="66">
        <v>485229000</v>
      </c>
      <c r="Z41" s="77">
        <v>490529000</v>
      </c>
      <c r="AA41" s="68">
        <f t="shared" si="7"/>
        <v>0.9891953380941799</v>
      </c>
      <c r="AB41" s="66">
        <v>16212000</v>
      </c>
      <c r="AC41" s="77">
        <v>28900000</v>
      </c>
      <c r="AD41" s="68">
        <f t="shared" si="8"/>
        <v>0.5609688581314879</v>
      </c>
      <c r="AE41" s="66">
        <v>448694</v>
      </c>
      <c r="AF41" s="77">
        <v>401986641</v>
      </c>
      <c r="AG41" s="68">
        <f t="shared" si="9"/>
        <v>0.0011161913213926927</v>
      </c>
    </row>
    <row r="42" spans="1:33" s="34" customFormat="1" ht="12.75">
      <c r="A42" s="39"/>
      <c r="B42" s="40" t="s">
        <v>647</v>
      </c>
      <c r="C42" s="56"/>
      <c r="D42" s="69">
        <f>SUM(D36:D41)</f>
        <v>872127789</v>
      </c>
      <c r="E42" s="78">
        <f>SUM(E36:E41)</f>
        <v>1736194365</v>
      </c>
      <c r="F42" s="104">
        <f t="shared" si="0"/>
        <v>0.5023215180173678</v>
      </c>
      <c r="G42" s="69">
        <f>SUM(G36:G41)</f>
        <v>425565705</v>
      </c>
      <c r="H42" s="78">
        <f>SUM(H36:H41)</f>
        <v>949717651</v>
      </c>
      <c r="I42" s="71">
        <f t="shared" si="1"/>
        <v>0.44809707869691895</v>
      </c>
      <c r="J42" s="69">
        <f>SUM(J36:J41)</f>
        <v>425565705</v>
      </c>
      <c r="K42" s="78">
        <f>SUM(K36:K41)</f>
        <v>833333901</v>
      </c>
      <c r="L42" s="71">
        <f t="shared" si="2"/>
        <v>0.5106784981258071</v>
      </c>
      <c r="M42" s="69">
        <f>SUM(M36:M41)</f>
        <v>425565705</v>
      </c>
      <c r="N42" s="78">
        <f>SUM(N36:N41)</f>
        <v>872127789</v>
      </c>
      <c r="O42" s="71">
        <f t="shared" si="3"/>
        <v>0.4879625559093382</v>
      </c>
      <c r="P42" s="69">
        <f>SUM(P36:P41)</f>
        <v>45094881</v>
      </c>
      <c r="Q42" s="78">
        <f>SUM(Q36:Q41)</f>
        <v>811727655</v>
      </c>
      <c r="R42" s="71">
        <f t="shared" si="4"/>
        <v>0.0555542006265636</v>
      </c>
      <c r="S42" s="69">
        <f>SUM(S36:S41)</f>
        <v>0</v>
      </c>
      <c r="T42" s="78">
        <f>SUM(T36:T41)</f>
        <v>811727655</v>
      </c>
      <c r="U42" s="71">
        <f t="shared" si="5"/>
        <v>0</v>
      </c>
      <c r="V42" s="69">
        <f>SUM(V36:V41)</f>
        <v>0</v>
      </c>
      <c r="W42" s="78">
        <f>SUM(W36:W41)</f>
        <v>793196366</v>
      </c>
      <c r="X42" s="71">
        <f t="shared" si="6"/>
        <v>0</v>
      </c>
      <c r="Y42" s="69">
        <f>SUM(Y36:Y41)</f>
        <v>727443266</v>
      </c>
      <c r="Z42" s="78">
        <f>SUM(Z36:Z41)</f>
        <v>811727655</v>
      </c>
      <c r="AA42" s="71">
        <f t="shared" si="7"/>
        <v>0.8961666656533958</v>
      </c>
      <c r="AB42" s="69">
        <f>SUM(AB36:AB41)</f>
        <v>48114000</v>
      </c>
      <c r="AC42" s="78">
        <f>SUM(AC36:AC41)</f>
        <v>136508805</v>
      </c>
      <c r="AD42" s="71">
        <f t="shared" si="8"/>
        <v>0.35246078082655546</v>
      </c>
      <c r="AE42" s="69">
        <f>SUM(AE36:AE41)</f>
        <v>8568694</v>
      </c>
      <c r="AF42" s="78">
        <f>SUM(AF36:AF41)</f>
        <v>949717651</v>
      </c>
      <c r="AG42" s="71">
        <f t="shared" si="9"/>
        <v>0.009022359425433064</v>
      </c>
    </row>
    <row r="43" spans="1:33" s="34" customFormat="1" ht="12.75">
      <c r="A43" s="39"/>
      <c r="B43" s="40" t="s">
        <v>648</v>
      </c>
      <c r="C43" s="56"/>
      <c r="D43" s="69">
        <f>SUM(D8:D13,D15:D19,D21:D26,D28:D34,D36:D41)</f>
        <v>6227438752</v>
      </c>
      <c r="E43" s="78">
        <f>SUM(E8:E13,E15:E19,E21:E26,E28:E34,E36:E41)</f>
        <v>11220775562</v>
      </c>
      <c r="F43" s="104">
        <f t="shared" si="0"/>
        <v>0.5549918290041991</v>
      </c>
      <c r="G43" s="69">
        <f>SUM(G8:G13,G15:G19,G21:G26,G28:G34,G36:G41)</f>
        <v>2871994275</v>
      </c>
      <c r="H43" s="78">
        <f>SUM(H8:H13,H15:H19,H21:H26,H28:H34,H36:H41)</f>
        <v>8684086209</v>
      </c>
      <c r="I43" s="71">
        <f t="shared" si="1"/>
        <v>0.33071922662669184</v>
      </c>
      <c r="J43" s="69">
        <f>SUM(J8:J13,J15:J19,J21:J26,J28:J34,J36:J41)</f>
        <v>2871994275</v>
      </c>
      <c r="K43" s="78">
        <f>SUM(K8:K13,K15:K19,K21:K26,K28:K34,K36:K41)</f>
        <v>7150323905</v>
      </c>
      <c r="L43" s="71">
        <f t="shared" si="2"/>
        <v>0.4016593252498259</v>
      </c>
      <c r="M43" s="69">
        <f>SUM(M8:M13,M15:M19,M21:M26,M28:M34,M36:M41)</f>
        <v>2871994275</v>
      </c>
      <c r="N43" s="78">
        <f>SUM(N8:N13,N15:N19,N21:N26,N28:N34,N36:N41)</f>
        <v>6227438752</v>
      </c>
      <c r="O43" s="71">
        <f t="shared" si="3"/>
        <v>0.46118386536963246</v>
      </c>
      <c r="P43" s="69">
        <f>SUM(P8:P13,P15:P19,P21:P26,P28:P34,P36:P41)</f>
        <v>901502451</v>
      </c>
      <c r="Q43" s="78">
        <f>SUM(Q8:Q13,Q15:Q19,Q21:Q26,Q28:Q34,Q36:Q41)</f>
        <v>4489023369</v>
      </c>
      <c r="R43" s="71">
        <f t="shared" si="4"/>
        <v>0.2008237375696317</v>
      </c>
      <c r="S43" s="69">
        <f>SUM(S8:S13,S15:S19,S21:S26,S28:S34,S36:S41)</f>
        <v>150000000</v>
      </c>
      <c r="T43" s="78">
        <f>SUM(T8:T13,T15:T19,T21:T26,T28:T34,T36:T41)</f>
        <v>4489023369</v>
      </c>
      <c r="U43" s="71">
        <f t="shared" si="5"/>
        <v>0.033414840527643506</v>
      </c>
      <c r="V43" s="69">
        <f>SUM(V8:V13,V15:V19,V21:V26,V28:V34,V36:V41)</f>
        <v>150000000</v>
      </c>
      <c r="W43" s="78">
        <f>SUM(W8:W13,W15:W19,W21:W26,W28:W34,W36:W41)</f>
        <v>20527242182</v>
      </c>
      <c r="X43" s="71">
        <f t="shared" si="6"/>
        <v>0.007307362512219616</v>
      </c>
      <c r="Y43" s="69">
        <f>SUM(Y8:Y13,Y15:Y19,Y21:Y26,Y28:Y34,Y36:Y41)</f>
        <v>3850223269</v>
      </c>
      <c r="Z43" s="78">
        <f>SUM(Z8:Z13,Z15:Z19,Z21:Z26,Z28:Z34,Z36:Z41)</f>
        <v>4489023369</v>
      </c>
      <c r="AA43" s="71">
        <f t="shared" si="7"/>
        <v>0.8576973101963818</v>
      </c>
      <c r="AB43" s="69">
        <f>SUM(AB8:AB13,AB15:AB19,AB21:AB26,AB28:AB34,AB36:AB41)</f>
        <v>1178449294</v>
      </c>
      <c r="AC43" s="78">
        <f>SUM(AC8:AC13,AC15:AC19,AC21:AC26,AC28:AC34,AC36:AC41)</f>
        <v>2550137413</v>
      </c>
      <c r="AD43" s="71">
        <f t="shared" si="8"/>
        <v>0.4621120759973729</v>
      </c>
      <c r="AE43" s="69">
        <f>SUM(AE8:AE13,AE15:AE19,AE21:AE26,AE28:AE34,AE36:AE41)</f>
        <v>1120386615</v>
      </c>
      <c r="AF43" s="78">
        <f>SUM(AF8:AF13,AF15:AF19,AF21:AF26,AF28:AF34,AF36:AF41)</f>
        <v>8684086209</v>
      </c>
      <c r="AG43" s="71">
        <f t="shared" si="9"/>
        <v>0.12901606317989514</v>
      </c>
    </row>
    <row r="44" spans="1:33" s="10" customFormat="1" ht="12.75">
      <c r="A44" s="41"/>
      <c r="B44" s="42"/>
      <c r="C44" s="43"/>
      <c r="D44" s="97"/>
      <c r="E44" s="98"/>
      <c r="F44" s="100"/>
      <c r="G44" s="97"/>
      <c r="H44" s="98"/>
      <c r="I44" s="100"/>
      <c r="J44" s="97"/>
      <c r="K44" s="98"/>
      <c r="L44" s="100"/>
      <c r="M44" s="97"/>
      <c r="N44" s="98"/>
      <c r="O44" s="100"/>
      <c r="P44" s="97"/>
      <c r="Q44" s="98"/>
      <c r="R44" s="100"/>
      <c r="S44" s="97"/>
      <c r="T44" s="98"/>
      <c r="U44" s="100"/>
      <c r="V44" s="97"/>
      <c r="W44" s="98"/>
      <c r="X44" s="100"/>
      <c r="Y44" s="97"/>
      <c r="Z44" s="98"/>
      <c r="AA44" s="100"/>
      <c r="AB44" s="97"/>
      <c r="AC44" s="98"/>
      <c r="AD44" s="100"/>
      <c r="AE44" s="97"/>
      <c r="AF44" s="98"/>
      <c r="AG44" s="100"/>
    </row>
    <row r="45" spans="1:33" s="48" customFormat="1" ht="12.75">
      <c r="A45" s="50"/>
      <c r="B45" s="123" t="s">
        <v>46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</row>
    <row r="46" spans="1:33" s="49" customFormat="1" ht="12.75">
      <c r="A46" s="27"/>
      <c r="B46" s="27"/>
      <c r="C46" s="53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</row>
    <row r="47" spans="1:33" s="49" customFormat="1" ht="12.75">
      <c r="A47" s="27"/>
      <c r="B47" s="27"/>
      <c r="C47" s="53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</row>
    <row r="48" spans="1:33" s="49" customFormat="1" ht="12.75">
      <c r="A48" s="27"/>
      <c r="B48" s="27"/>
      <c r="C48" s="53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</row>
    <row r="49" spans="1:33" s="49" customFormat="1" ht="12.75">
      <c r="A49" s="27"/>
      <c r="B49" s="27"/>
      <c r="C49" s="53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</row>
    <row r="50" spans="1:33" s="49" customFormat="1" ht="12.75">
      <c r="A50" s="27"/>
      <c r="B50" s="27"/>
      <c r="C50" s="53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</row>
    <row r="51" spans="1:33" s="49" customFormat="1" ht="12.75">
      <c r="A51" s="27"/>
      <c r="B51" s="27"/>
      <c r="C51" s="53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</row>
    <row r="52" spans="1:33" s="49" customFormat="1" ht="12.75">
      <c r="A52" s="27"/>
      <c r="B52" s="27"/>
      <c r="C52" s="53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</row>
    <row r="53" spans="1:33" s="49" customFormat="1" ht="12.75">
      <c r="A53" s="27"/>
      <c r="B53" s="27"/>
      <c r="C53" s="53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</row>
    <row r="54" spans="1:33" s="49" customFormat="1" ht="12.75">
      <c r="A54" s="27"/>
      <c r="B54" s="27"/>
      <c r="C54" s="53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</row>
    <row r="55" spans="1:33" s="49" customFormat="1" ht="12.75">
      <c r="A55" s="27"/>
      <c r="B55" s="27"/>
      <c r="C55" s="53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</row>
    <row r="56" spans="1:33" s="49" customFormat="1" ht="12.75">
      <c r="A56" s="27"/>
      <c r="B56" s="27"/>
      <c r="C56" s="53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</row>
    <row r="57" spans="1:33" s="49" customFormat="1" ht="12.75">
      <c r="A57" s="27"/>
      <c r="B57" s="27"/>
      <c r="C57" s="53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</row>
    <row r="58" spans="1:33" s="49" customFormat="1" ht="12.75">
      <c r="A58" s="27"/>
      <c r="B58" s="27"/>
      <c r="C58" s="53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</row>
    <row r="59" spans="1:33" s="49" customFormat="1" ht="12.75">
      <c r="A59" s="27"/>
      <c r="B59" s="27"/>
      <c r="C59" s="53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</row>
    <row r="60" spans="1:33" s="49" customFormat="1" ht="12.75">
      <c r="A60" s="27"/>
      <c r="B60" s="27"/>
      <c r="C60" s="53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</row>
    <row r="61" spans="1:33" s="49" customFormat="1" ht="12.75">
      <c r="A61" s="27"/>
      <c r="B61" s="27"/>
      <c r="C61" s="53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</row>
    <row r="62" spans="1:33" s="49" customFormat="1" ht="12.75">
      <c r="A62" s="27"/>
      <c r="B62" s="27"/>
      <c r="C62" s="53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</row>
    <row r="63" spans="1:33" s="49" customFormat="1" ht="12.75">
      <c r="A63" s="27"/>
      <c r="B63" s="27"/>
      <c r="C63" s="53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</row>
    <row r="64" spans="1:33" s="49" customFormat="1" ht="12.75">
      <c r="A64" s="27"/>
      <c r="B64" s="27"/>
      <c r="C64" s="53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</row>
    <row r="65" spans="1:33" s="49" customFormat="1" ht="12.75">
      <c r="A65" s="27"/>
      <c r="B65" s="27"/>
      <c r="C65" s="53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</row>
    <row r="66" spans="1:33" s="49" customFormat="1" ht="12.75">
      <c r="A66" s="27"/>
      <c r="B66" s="27"/>
      <c r="C66" s="53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</row>
    <row r="67" spans="1:33" s="49" customFormat="1" ht="12.75">
      <c r="A67" s="27"/>
      <c r="B67" s="27"/>
      <c r="C67" s="53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</row>
    <row r="68" spans="1:33" s="49" customFormat="1" ht="12.75">
      <c r="A68" s="27"/>
      <c r="B68" s="27"/>
      <c r="C68" s="53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</row>
    <row r="69" spans="1:33" s="49" customFormat="1" ht="12.75">
      <c r="A69" s="27"/>
      <c r="B69" s="27"/>
      <c r="C69" s="53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</row>
    <row r="70" spans="1:33" s="49" customFormat="1" ht="12.75">
      <c r="A70" s="27"/>
      <c r="B70" s="27"/>
      <c r="C70" s="53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</row>
    <row r="71" spans="1:33" s="49" customFormat="1" ht="12.75">
      <c r="A71" s="27"/>
      <c r="B71" s="27"/>
      <c r="C71" s="53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</row>
    <row r="72" spans="1:33" s="49" customFormat="1" ht="12.75">
      <c r="A72" s="27"/>
      <c r="B72" s="27"/>
      <c r="C72" s="53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</row>
    <row r="73" spans="1:33" s="49" customFormat="1" ht="12.75">
      <c r="A73" s="27"/>
      <c r="B73" s="27"/>
      <c r="C73" s="53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</row>
    <row r="74" spans="1:33" s="49" customFormat="1" ht="12.75">
      <c r="A74" s="27"/>
      <c r="B74" s="27"/>
      <c r="C74" s="53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</row>
    <row r="75" spans="1:33" s="49" customFormat="1" ht="12.75">
      <c r="A75" s="27"/>
      <c r="B75" s="27"/>
      <c r="C75" s="53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</row>
    <row r="76" spans="1:33" s="49" customFormat="1" ht="12.75">
      <c r="A76" s="27"/>
      <c r="B76" s="27"/>
      <c r="C76" s="53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</row>
    <row r="77" spans="1:33" s="49" customFormat="1" ht="12.75">
      <c r="A77" s="27"/>
      <c r="B77" s="27"/>
      <c r="C77" s="53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</row>
    <row r="78" spans="1:33" s="49" customFormat="1" ht="12.75">
      <c r="A78" s="27"/>
      <c r="B78" s="27"/>
      <c r="C78" s="53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</row>
    <row r="79" spans="1:33" s="49" customFormat="1" ht="12.75">
      <c r="A79" s="27"/>
      <c r="B79" s="27"/>
      <c r="C79" s="53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</row>
    <row r="80" spans="1:33" s="49" customFormat="1" ht="12.75">
      <c r="A80" s="27"/>
      <c r="B80" s="27"/>
      <c r="C80" s="53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</row>
    <row r="81" spans="1:33" s="49" customFormat="1" ht="12.75">
      <c r="A81" s="27"/>
      <c r="B81" s="27"/>
      <c r="C81" s="53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</row>
    <row r="82" spans="1:33" s="49" customFormat="1" ht="12.75">
      <c r="A82" s="27"/>
      <c r="B82" s="27"/>
      <c r="C82" s="53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</row>
    <row r="83" s="49" customFormat="1" ht="12.75">
      <c r="C83" s="55"/>
    </row>
    <row r="84" s="49" customFormat="1" ht="12.75">
      <c r="C84" s="55"/>
    </row>
    <row r="85" s="49" customFormat="1" ht="12.75">
      <c r="C85" s="55"/>
    </row>
    <row r="86" s="49" customFormat="1" ht="12.75">
      <c r="C86" s="55"/>
    </row>
    <row r="87" s="49" customFormat="1" ht="12.75">
      <c r="C87" s="55"/>
    </row>
    <row r="88" s="49" customFormat="1" ht="12.75">
      <c r="C88" s="55"/>
    </row>
    <row r="89" s="49" customFormat="1" ht="12.75">
      <c r="C89" s="55"/>
    </row>
    <row r="90" s="49" customFormat="1" ht="12.75">
      <c r="C90" s="55"/>
    </row>
    <row r="91" s="49" customFormat="1" ht="12.75">
      <c r="C91" s="55"/>
    </row>
    <row r="92" s="49" customFormat="1" ht="12.75">
      <c r="C92" s="55"/>
    </row>
    <row r="93" s="49" customFormat="1" ht="12.75">
      <c r="C93" s="55"/>
    </row>
    <row r="94" s="49" customFormat="1" ht="12.75">
      <c r="C94" s="55"/>
    </row>
    <row r="95" s="49" customFormat="1" ht="12.75">
      <c r="C95" s="55"/>
    </row>
    <row r="96" s="49" customFormat="1" ht="12.75">
      <c r="C96" s="55"/>
    </row>
    <row r="97" s="49" customFormat="1" ht="12.75">
      <c r="C97" s="55"/>
    </row>
    <row r="98" s="49" customFormat="1" ht="12.75">
      <c r="C98" s="55"/>
    </row>
    <row r="99" s="49" customFormat="1" ht="12.75">
      <c r="C99" s="55"/>
    </row>
  </sheetData>
  <sheetProtection password="F954" sheet="1" objects="1" scenarios="1"/>
  <mergeCells count="3">
    <mergeCell ref="B2:AG2"/>
    <mergeCell ref="B45:AG45"/>
    <mergeCell ref="B3:AG3"/>
  </mergeCells>
  <printOptions horizontalCentered="1"/>
  <pageMargins left="0.03937007874015748" right="0.03937007874015748" top="0.31496062992125984" bottom="0.15748031496062992" header="0.31496062992125984" footer="0.1574803149606299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2011-11-01T15:44:08Z</cp:lastPrinted>
  <dcterms:created xsi:type="dcterms:W3CDTF">2011-10-27T07:18:15Z</dcterms:created>
  <dcterms:modified xsi:type="dcterms:W3CDTF">2011-11-01T15:45:49Z</dcterms:modified>
  <cp:category/>
  <cp:version/>
  <cp:contentType/>
  <cp:contentStatus/>
</cp:coreProperties>
</file>